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750" yWindow="585" windowWidth="6615" windowHeight="8385"/>
  </bookViews>
  <sheets>
    <sheet name="ARA" sheetId="3" r:id="rId1"/>
    <sheet name="BFC" sheetId="4" r:id="rId2"/>
    <sheet name="Bretagne" sheetId="5" r:id="rId3"/>
    <sheet name="CVL" sheetId="6" r:id="rId4"/>
    <sheet name="Corse" sheetId="7" r:id="rId5"/>
    <sheet name="GE" sheetId="8" r:id="rId6"/>
    <sheet name="HdF" sheetId="9" r:id="rId7"/>
    <sheet name="IdF" sheetId="10" r:id="rId8"/>
    <sheet name="Normandie" sheetId="11" r:id="rId9"/>
    <sheet name="NA" sheetId="12" r:id="rId10"/>
    <sheet name="Occitanie" sheetId="13" r:id="rId11"/>
    <sheet name="PdL" sheetId="14" r:id="rId12"/>
    <sheet name="PACA" sheetId="15" r:id="rId13"/>
    <sheet name="Outre-Mer" sheetId="16" r:id="rId14"/>
    <sheet name="Totaux" sheetId="17" r:id="rId15"/>
  </sheets>
  <calcPr calcId="125725"/>
</workbook>
</file>

<file path=xl/calcChain.xml><?xml version="1.0" encoding="utf-8"?>
<calcChain xmlns="http://schemas.openxmlformats.org/spreadsheetml/2006/main">
  <c r="F10" i="5"/>
  <c r="F14"/>
  <c r="N24" i="4"/>
  <c r="M24"/>
  <c r="L24"/>
  <c r="J24"/>
  <c r="K24"/>
  <c r="I24"/>
  <c r="O16"/>
  <c r="N16"/>
  <c r="M16"/>
  <c r="L16"/>
  <c r="K16"/>
  <c r="J16"/>
  <c r="I16"/>
  <c r="O28" i="3"/>
  <c r="N28"/>
  <c r="M28"/>
  <c r="L28"/>
  <c r="K28"/>
  <c r="J28"/>
  <c r="F2" i="13"/>
  <c r="K12" i="9"/>
  <c r="F14" i="10" l="1"/>
  <c r="K20" i="15"/>
  <c r="J20"/>
  <c r="I20"/>
  <c r="J12"/>
  <c r="I12"/>
  <c r="F6"/>
  <c r="F10"/>
  <c r="F14"/>
  <c r="F18"/>
  <c r="K12" i="14"/>
  <c r="J12"/>
  <c r="L8"/>
  <c r="K8"/>
  <c r="J8"/>
  <c r="I12"/>
  <c r="I8"/>
  <c r="J4"/>
  <c r="I4"/>
  <c r="F2"/>
  <c r="F6"/>
  <c r="F10"/>
  <c r="N52" i="13"/>
  <c r="M52"/>
  <c r="L52"/>
  <c r="K52"/>
  <c r="J52"/>
  <c r="K48"/>
  <c r="J48"/>
  <c r="I48"/>
  <c r="N44"/>
  <c r="M44"/>
  <c r="L44"/>
  <c r="K44"/>
  <c r="J44"/>
  <c r="O40"/>
  <c r="N40"/>
  <c r="M40"/>
  <c r="L40"/>
  <c r="K40"/>
  <c r="J40"/>
  <c r="O36"/>
  <c r="N36"/>
  <c r="M36"/>
  <c r="L36"/>
  <c r="K36"/>
  <c r="J36"/>
  <c r="O32"/>
  <c r="N32"/>
  <c r="M32"/>
  <c r="L32"/>
  <c r="K32"/>
  <c r="J32"/>
  <c r="K28"/>
  <c r="J28"/>
  <c r="O24"/>
  <c r="N24"/>
  <c r="M24"/>
  <c r="L24"/>
  <c r="K24"/>
  <c r="J24"/>
  <c r="N16"/>
  <c r="M16"/>
  <c r="L16"/>
  <c r="K16"/>
  <c r="J16"/>
  <c r="J12"/>
  <c r="O8"/>
  <c r="N8"/>
  <c r="M8"/>
  <c r="L8"/>
  <c r="K8"/>
  <c r="J8"/>
  <c r="O4"/>
  <c r="N4"/>
  <c r="M4"/>
  <c r="L4"/>
  <c r="K4"/>
  <c r="J4"/>
  <c r="I52"/>
  <c r="I44"/>
  <c r="I40"/>
  <c r="I36"/>
  <c r="I32"/>
  <c r="I28"/>
  <c r="I24"/>
  <c r="I16"/>
  <c r="I12"/>
  <c r="I8"/>
  <c r="I4"/>
  <c r="F22"/>
  <c r="F26"/>
  <c r="F30"/>
  <c r="F34"/>
  <c r="F38"/>
  <c r="F42"/>
  <c r="F46"/>
  <c r="F50"/>
  <c r="F6"/>
  <c r="F10"/>
  <c r="F14"/>
  <c r="J48" i="12"/>
  <c r="I48"/>
  <c r="N44"/>
  <c r="M44"/>
  <c r="L44"/>
  <c r="K44"/>
  <c r="J44"/>
  <c r="I44"/>
  <c r="J40"/>
  <c r="I40"/>
  <c r="O32"/>
  <c r="N32"/>
  <c r="M32"/>
  <c r="L32"/>
  <c r="K32"/>
  <c r="J32"/>
  <c r="I32"/>
  <c r="O16"/>
  <c r="N16"/>
  <c r="M16"/>
  <c r="L16"/>
  <c r="K16"/>
  <c r="J16"/>
  <c r="I16"/>
  <c r="J12"/>
  <c r="I12"/>
  <c r="F6"/>
  <c r="F10"/>
  <c r="F14"/>
  <c r="F18"/>
  <c r="F22"/>
  <c r="F26"/>
  <c r="F30"/>
  <c r="F34"/>
  <c r="F38"/>
  <c r="F42"/>
  <c r="F46"/>
  <c r="F10" i="11"/>
  <c r="F2"/>
  <c r="K16" i="10"/>
  <c r="J16"/>
  <c r="I16"/>
  <c r="L16" i="9"/>
  <c r="K16"/>
  <c r="J16"/>
  <c r="I16"/>
  <c r="N12"/>
  <c r="M12"/>
  <c r="L12"/>
  <c r="J12"/>
  <c r="I12"/>
  <c r="K8"/>
  <c r="J8"/>
  <c r="I8"/>
  <c r="N4"/>
  <c r="M4"/>
  <c r="L4"/>
  <c r="K4"/>
  <c r="J4"/>
  <c r="I4"/>
  <c r="F6"/>
  <c r="F10"/>
  <c r="F14"/>
  <c r="F18"/>
  <c r="F2"/>
  <c r="O40" i="8"/>
  <c r="N40"/>
  <c r="M40"/>
  <c r="L40"/>
  <c r="K40"/>
  <c r="J40"/>
  <c r="I40"/>
  <c r="I28"/>
  <c r="O24"/>
  <c r="N24"/>
  <c r="M24"/>
  <c r="L24"/>
  <c r="K24"/>
  <c r="J24"/>
  <c r="I24"/>
  <c r="N20"/>
  <c r="M20"/>
  <c r="L20"/>
  <c r="K20"/>
  <c r="J20"/>
  <c r="I20"/>
  <c r="O16"/>
  <c r="N16"/>
  <c r="M16"/>
  <c r="L16"/>
  <c r="K16"/>
  <c r="J16"/>
  <c r="I16"/>
  <c r="J12"/>
  <c r="I12"/>
  <c r="O8"/>
  <c r="N8"/>
  <c r="M8"/>
  <c r="L8"/>
  <c r="K8"/>
  <c r="J8"/>
  <c r="I8"/>
  <c r="F6"/>
  <c r="F10"/>
  <c r="F14"/>
  <c r="F18"/>
  <c r="F22"/>
  <c r="F26"/>
  <c r="F30"/>
  <c r="F34"/>
  <c r="F38"/>
  <c r="O8" i="7"/>
  <c r="N8"/>
  <c r="M8"/>
  <c r="L8"/>
  <c r="K8"/>
  <c r="J8"/>
  <c r="I8"/>
  <c r="P4"/>
  <c r="O4"/>
  <c r="N4"/>
  <c r="M4"/>
  <c r="L4"/>
  <c r="K4"/>
  <c r="J4"/>
  <c r="I4"/>
  <c r="F6"/>
  <c r="F2"/>
  <c r="N24" i="6"/>
  <c r="M24"/>
  <c r="L24"/>
  <c r="K24"/>
  <c r="J24"/>
  <c r="I24"/>
  <c r="O20"/>
  <c r="N20"/>
  <c r="M20"/>
  <c r="L20"/>
  <c r="K20"/>
  <c r="J20"/>
  <c r="I20"/>
  <c r="N16"/>
  <c r="M16"/>
  <c r="L16"/>
  <c r="K16"/>
  <c r="J16"/>
  <c r="I16"/>
  <c r="O12"/>
  <c r="N12"/>
  <c r="M12"/>
  <c r="L12"/>
  <c r="K12"/>
  <c r="J12"/>
  <c r="I12"/>
  <c r="N8"/>
  <c r="M8"/>
  <c r="L8"/>
  <c r="K8"/>
  <c r="J8"/>
  <c r="I8"/>
  <c r="N4"/>
  <c r="M4"/>
  <c r="L4"/>
  <c r="K4"/>
  <c r="J4"/>
  <c r="I4"/>
  <c r="F6"/>
  <c r="F10"/>
  <c r="F14"/>
  <c r="F18"/>
  <c r="F22"/>
  <c r="F2"/>
  <c r="L16" i="5"/>
  <c r="K16"/>
  <c r="J16"/>
  <c r="I16"/>
  <c r="M12"/>
  <c r="L12"/>
  <c r="K12"/>
  <c r="J12"/>
  <c r="I12"/>
  <c r="O32" i="4"/>
  <c r="N32"/>
  <c r="M32"/>
  <c r="L32"/>
  <c r="K32"/>
  <c r="J32"/>
  <c r="I32"/>
  <c r="N20"/>
  <c r="M20"/>
  <c r="L20"/>
  <c r="K20"/>
  <c r="J20"/>
  <c r="I20"/>
  <c r="O12"/>
  <c r="N12"/>
  <c r="M12"/>
  <c r="L12"/>
  <c r="K12"/>
  <c r="J12"/>
  <c r="I12"/>
  <c r="J8"/>
  <c r="I8"/>
  <c r="N4"/>
  <c r="M4"/>
  <c r="L4"/>
  <c r="K4"/>
  <c r="J4"/>
  <c r="I4"/>
  <c r="F6"/>
  <c r="F10"/>
  <c r="F14"/>
  <c r="F18"/>
  <c r="F22"/>
  <c r="F26"/>
  <c r="F30"/>
  <c r="F2"/>
  <c r="L24" i="3"/>
  <c r="K24"/>
  <c r="J24"/>
  <c r="G26"/>
  <c r="G30"/>
  <c r="G34"/>
  <c r="G38"/>
  <c r="G42"/>
  <c r="G46"/>
  <c r="G22"/>
  <c r="O16"/>
  <c r="N16"/>
  <c r="M16"/>
  <c r="L16"/>
  <c r="K16"/>
  <c r="J16"/>
  <c r="G14"/>
  <c r="G6"/>
  <c r="K8"/>
  <c r="J8"/>
  <c r="M36"/>
  <c r="L36"/>
  <c r="K36"/>
  <c r="J36"/>
  <c r="O12"/>
  <c r="N12"/>
  <c r="M12"/>
  <c r="K12"/>
  <c r="J12"/>
  <c r="G10"/>
  <c r="L12" s="1"/>
  <c r="N4"/>
  <c r="M4"/>
  <c r="K4"/>
  <c r="J4"/>
  <c r="G2"/>
  <c r="L4" s="1"/>
  <c r="N20" i="16" l="1"/>
  <c r="M20"/>
  <c r="L20"/>
  <c r="K20"/>
  <c r="J20"/>
  <c r="I20"/>
  <c r="K16"/>
  <c r="J16"/>
  <c r="I16"/>
  <c r="M12"/>
  <c r="L12"/>
  <c r="K12"/>
  <c r="J12"/>
  <c r="I12"/>
  <c r="J8"/>
  <c r="I8"/>
  <c r="F18"/>
  <c r="F14"/>
  <c r="F10"/>
  <c r="F6"/>
  <c r="G6" i="17"/>
  <c r="E6"/>
  <c r="F6"/>
  <c r="D6"/>
  <c r="C6"/>
  <c r="B6"/>
  <c r="G3"/>
  <c r="F3"/>
  <c r="B3"/>
  <c r="E3"/>
  <c r="D3"/>
  <c r="C3"/>
  <c r="K55" i="3"/>
  <c r="F36" i="4"/>
  <c r="K38"/>
  <c r="J38"/>
  <c r="I38"/>
  <c r="F20" i="5"/>
  <c r="J22"/>
  <c r="I22"/>
  <c r="N4"/>
  <c r="M4"/>
  <c r="K4"/>
  <c r="J4"/>
  <c r="I4"/>
  <c r="F2"/>
  <c r="F28" i="6"/>
  <c r="J30"/>
  <c r="I30"/>
  <c r="M14" i="7"/>
  <c r="L14"/>
  <c r="K14"/>
  <c r="J14"/>
  <c r="I14"/>
  <c r="F12"/>
  <c r="N46" i="8"/>
  <c r="M46"/>
  <c r="L46"/>
  <c r="N20" i="9"/>
  <c r="M20"/>
  <c r="L20"/>
  <c r="K20"/>
  <c r="J20"/>
  <c r="I20"/>
  <c r="F24"/>
  <c r="M26"/>
  <c r="K26"/>
  <c r="J26"/>
  <c r="I26"/>
  <c r="F2" i="10"/>
  <c r="F6"/>
  <c r="J8"/>
  <c r="I8"/>
  <c r="J4"/>
  <c r="I4"/>
  <c r="K26" i="11"/>
  <c r="I20"/>
  <c r="J4"/>
  <c r="I4"/>
  <c r="F52" i="12"/>
  <c r="L54"/>
  <c r="K54"/>
  <c r="J54"/>
  <c r="I54"/>
  <c r="I24"/>
  <c r="F2"/>
  <c r="O4"/>
  <c r="N4"/>
  <c r="M4"/>
  <c r="L4"/>
  <c r="K4"/>
  <c r="J4"/>
  <c r="I4"/>
  <c r="F18" i="13"/>
  <c r="L20"/>
  <c r="K20"/>
  <c r="J20"/>
  <c r="I20"/>
  <c r="L26" i="14"/>
  <c r="M26"/>
  <c r="F22" i="15"/>
  <c r="F28"/>
  <c r="K30"/>
  <c r="J30"/>
  <c r="I30"/>
  <c r="F18" i="14"/>
  <c r="F24"/>
  <c r="J26"/>
  <c r="I26"/>
  <c r="L20"/>
  <c r="K20"/>
  <c r="J20"/>
  <c r="I20"/>
  <c r="M36" i="12"/>
  <c r="L36"/>
  <c r="K36"/>
  <c r="J36"/>
  <c r="I36"/>
  <c r="H50" i="3"/>
  <c r="H5" i="17"/>
  <c r="D4"/>
  <c r="G4"/>
  <c r="F4"/>
  <c r="C4"/>
  <c r="B4"/>
  <c r="E4"/>
  <c r="F18" i="11"/>
  <c r="O4" i="15"/>
  <c r="N4"/>
  <c r="M4"/>
  <c r="L4"/>
  <c r="K4"/>
  <c r="J4"/>
  <c r="I4"/>
  <c r="F2"/>
  <c r="N8" i="12"/>
  <c r="M8"/>
  <c r="L8"/>
  <c r="K8"/>
  <c r="J8"/>
  <c r="I8"/>
  <c r="J20"/>
  <c r="I20"/>
  <c r="L28"/>
  <c r="K28"/>
  <c r="J28"/>
  <c r="I28"/>
  <c r="M12" i="11"/>
  <c r="L12"/>
  <c r="K12"/>
  <c r="J12"/>
  <c r="I12"/>
  <c r="L36" i="8"/>
  <c r="K36"/>
  <c r="J36"/>
  <c r="I36"/>
  <c r="F56" i="13"/>
  <c r="J58"/>
  <c r="I58"/>
  <c r="M24" i="15"/>
  <c r="L24"/>
  <c r="K24"/>
  <c r="J24"/>
  <c r="I24"/>
  <c r="N8" i="5"/>
  <c r="M8"/>
  <c r="L8"/>
  <c r="K8"/>
  <c r="J8"/>
  <c r="I8"/>
  <c r="F6"/>
  <c r="K16" i="15"/>
  <c r="J16"/>
  <c r="I16"/>
  <c r="F6" i="11"/>
  <c r="L8"/>
  <c r="K8"/>
  <c r="J8"/>
  <c r="I8"/>
  <c r="F44" i="8"/>
  <c r="I46"/>
  <c r="F2"/>
  <c r="L32"/>
  <c r="K32"/>
  <c r="J32"/>
  <c r="I32"/>
  <c r="O8" i="15"/>
  <c r="N8"/>
  <c r="M8"/>
  <c r="L8"/>
  <c r="K8"/>
  <c r="J8"/>
  <c r="I8"/>
  <c r="F10" i="10"/>
  <c r="J12"/>
  <c r="I12"/>
  <c r="O28" i="4"/>
  <c r="N28"/>
  <c r="M28"/>
  <c r="L28"/>
  <c r="K28"/>
  <c r="J28"/>
  <c r="I28"/>
  <c r="J16" i="11"/>
  <c r="I16"/>
  <c r="F14"/>
  <c r="G18" i="3"/>
  <c r="M20"/>
  <c r="L20"/>
  <c r="K20"/>
  <c r="J20"/>
  <c r="J44"/>
  <c r="F24" i="11"/>
  <c r="I26"/>
  <c r="O32" i="3"/>
  <c r="N32"/>
  <c r="M32"/>
  <c r="L32"/>
  <c r="K32"/>
  <c r="J32"/>
  <c r="J55"/>
  <c r="O4" i="8"/>
  <c r="N4"/>
  <c r="M4"/>
  <c r="L4"/>
  <c r="K4"/>
  <c r="J4"/>
  <c r="I4"/>
  <c r="G53" i="3"/>
  <c r="N16" i="14"/>
  <c r="M16"/>
  <c r="L16"/>
  <c r="K16"/>
  <c r="J16"/>
  <c r="I16"/>
  <c r="F14"/>
  <c r="M22" i="10"/>
  <c r="L22"/>
  <c r="K22"/>
  <c r="J22"/>
  <c r="I22"/>
  <c r="F20"/>
  <c r="G5" i="17" l="1"/>
  <c r="F5"/>
  <c r="C5"/>
  <c r="D5"/>
  <c r="B5"/>
  <c r="E5"/>
  <c r="I5" l="1"/>
</calcChain>
</file>

<file path=xl/sharedStrings.xml><?xml version="1.0" encoding="utf-8"?>
<sst xmlns="http://schemas.openxmlformats.org/spreadsheetml/2006/main" count="1292" uniqueCount="163">
  <si>
    <t>Département</t>
  </si>
  <si>
    <t>Structure</t>
  </si>
  <si>
    <t>Effectifs</t>
  </si>
  <si>
    <t>Liste</t>
  </si>
  <si>
    <t>Ain</t>
  </si>
  <si>
    <t>Auvergne Rhône Alpes</t>
  </si>
  <si>
    <t>Sigle</t>
  </si>
  <si>
    <t>Aisne</t>
  </si>
  <si>
    <t>Hauts de France</t>
  </si>
  <si>
    <t>Allier</t>
  </si>
  <si>
    <t>Alpes-de-Haute-Provence</t>
  </si>
  <si>
    <t>Provence Alpes Côte d'Azur</t>
  </si>
  <si>
    <t>Alpes-Maritimes</t>
  </si>
  <si>
    <t>Ardèche</t>
  </si>
  <si>
    <t>Ardennes</t>
  </si>
  <si>
    <t>Grand Est</t>
  </si>
  <si>
    <t>Ariège</t>
  </si>
  <si>
    <t>Occitanie</t>
  </si>
  <si>
    <t>Aube</t>
  </si>
  <si>
    <t>Aude</t>
  </si>
  <si>
    <t>Aveyron</t>
  </si>
  <si>
    <t>Bas-Rhin</t>
  </si>
  <si>
    <t>Bouches-du-Rhône</t>
  </si>
  <si>
    <t>Calvados</t>
  </si>
  <si>
    <t>Normandie</t>
  </si>
  <si>
    <t>CGT-SUD</t>
  </si>
  <si>
    <t>Cantal</t>
  </si>
  <si>
    <t>Charente</t>
  </si>
  <si>
    <t>Nouvelle Aquitaine</t>
  </si>
  <si>
    <t>Charente-Maritime</t>
  </si>
  <si>
    <t>Cher</t>
  </si>
  <si>
    <t>Centre Val de Loire</t>
  </si>
  <si>
    <t>Corrèze</t>
  </si>
  <si>
    <t>Corse-du-Sud</t>
  </si>
  <si>
    <t>2A</t>
  </si>
  <si>
    <t>Corse</t>
  </si>
  <si>
    <t>Côte d'Or</t>
  </si>
  <si>
    <t>Bourgogne Franche Comté</t>
  </si>
  <si>
    <t>Côtes-d'Armor</t>
  </si>
  <si>
    <t>Bretagne</t>
  </si>
  <si>
    <t>CGT</t>
  </si>
  <si>
    <t>Creuse</t>
  </si>
  <si>
    <t>Deux-Sèvres</t>
  </si>
  <si>
    <t>Dordogne</t>
  </si>
  <si>
    <t>Doubs</t>
  </si>
  <si>
    <t>Drôme</t>
  </si>
  <si>
    <t>Essonne</t>
  </si>
  <si>
    <t>Île-de-France</t>
  </si>
  <si>
    <t>Eure</t>
  </si>
  <si>
    <t>Eure-et-Loir</t>
  </si>
  <si>
    <t>Finistère</t>
  </si>
  <si>
    <t>Gard</t>
  </si>
  <si>
    <t>Gers</t>
  </si>
  <si>
    <t>Gironde</t>
  </si>
  <si>
    <t>Haute-Corse</t>
  </si>
  <si>
    <t>2B</t>
  </si>
  <si>
    <t>Haute-Garonne</t>
  </si>
  <si>
    <t>Haute-Loire</t>
  </si>
  <si>
    <t>Haute-Marne</t>
  </si>
  <si>
    <t>Hautes Alpes</t>
  </si>
  <si>
    <t>Haute-Saône</t>
  </si>
  <si>
    <t>Haute-Savoie</t>
  </si>
  <si>
    <t>Hautes-Pyrénées</t>
  </si>
  <si>
    <t>Haute-Vienne</t>
  </si>
  <si>
    <t>Haut-Rhin</t>
  </si>
  <si>
    <t>Hérault</t>
  </si>
  <si>
    <t>Ille-et-Vilaine</t>
  </si>
  <si>
    <t>Indre</t>
  </si>
  <si>
    <t>Indre-et-Loire</t>
  </si>
  <si>
    <t>Isère</t>
  </si>
  <si>
    <t>Jura</t>
  </si>
  <si>
    <t>Landes</t>
  </si>
  <si>
    <t>Loire</t>
  </si>
  <si>
    <t>Loire-Atlantique</t>
  </si>
  <si>
    <t>Pays de Loire</t>
  </si>
  <si>
    <t>Loiret</t>
  </si>
  <si>
    <t>Loir-et-Cher</t>
  </si>
  <si>
    <t>Lot</t>
  </si>
  <si>
    <t>Lot-et-Garonne</t>
  </si>
  <si>
    <t>Lozère</t>
  </si>
  <si>
    <t>Maine-et-Loire</t>
  </si>
  <si>
    <t>Manche</t>
  </si>
  <si>
    <t>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</si>
  <si>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</si>
  <si>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</si>
  <si>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</si>
  <si>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</si>
  <si>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</si>
  <si>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</si>
  <si>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</si>
  <si>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</si>
  <si>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</si>
  <si>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</si>
  <si>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</si>
  <si>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</si>
  <si>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</si>
  <si>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</si>
  <si>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</si>
  <si>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</si>
  <si>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</si>
  <si>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</si>
  <si>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</si>
  <si>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Somme</t>
  </si>
  <si>
    <t>Tarn</t>
  </si>
  <si>
    <t>Tarn-et-Garonne</t>
  </si>
  <si>
    <t>Territoire de Belfort</t>
  </si>
  <si>
    <t>Val-d'Oise</t>
  </si>
  <si>
    <t>Var</t>
  </si>
  <si>
    <t>Vaucluse</t>
  </si>
  <si>
    <t>Vendée</t>
  </si>
  <si>
    <t>Vienne</t>
  </si>
  <si>
    <t>Vosges</t>
  </si>
  <si>
    <t>Yonne</t>
  </si>
  <si>
    <t>Yvelines</t>
  </si>
  <si>
    <t>DREETS</t>
  </si>
  <si>
    <t>Guadeloupe</t>
  </si>
  <si>
    <t>DEETS</t>
  </si>
  <si>
    <t>Guyane</t>
  </si>
  <si>
    <t>DGCOPOP</t>
  </si>
  <si>
    <t>DRIEETS</t>
  </si>
  <si>
    <t>La Réunion</t>
  </si>
  <si>
    <t>Martinique</t>
  </si>
  <si>
    <t>Mayotte</t>
  </si>
  <si>
    <t>Saint-Pierre et Miquelon</t>
  </si>
  <si>
    <t>DCSTEP</t>
  </si>
  <si>
    <t>Numéro</t>
  </si>
  <si>
    <t>ARA</t>
  </si>
  <si>
    <t>Scrutin</t>
  </si>
  <si>
    <t>Direction</t>
  </si>
  <si>
    <t>Effectif</t>
  </si>
  <si>
    <t>CFDT</t>
  </si>
  <si>
    <t>FO</t>
  </si>
  <si>
    <t>FSU</t>
  </si>
  <si>
    <t>UNSA</t>
  </si>
  <si>
    <t>CGT-FSU</t>
  </si>
  <si>
    <t>SUD</t>
  </si>
  <si>
    <t>CGT-FSU-SUD</t>
  </si>
  <si>
    <t>CFDT-UNSA</t>
  </si>
  <si>
    <t>Alliance</t>
  </si>
  <si>
    <t>Participation</t>
  </si>
  <si>
    <t>Blancs/nuls</t>
  </si>
  <si>
    <t>Exprimés</t>
  </si>
  <si>
    <t>Union CFTC +</t>
  </si>
  <si>
    <t>FO-CFDT-UNSA-SUD</t>
  </si>
  <si>
    <t>FSU-CGT</t>
  </si>
  <si>
    <t>FSU-SUD</t>
  </si>
  <si>
    <t>STC</t>
  </si>
  <si>
    <t>CFTC</t>
  </si>
  <si>
    <t>FO-UNSA</t>
  </si>
  <si>
    <t>UNSA-CFDT</t>
  </si>
  <si>
    <t>CGT-FO</t>
  </si>
  <si>
    <t>SUD-UNSA</t>
  </si>
  <si>
    <t>Union</t>
  </si>
  <si>
    <t>Voix</t>
  </si>
  <si>
    <t>%</t>
  </si>
  <si>
    <t>Sièges</t>
  </si>
  <si>
    <t xml:space="preserve"> </t>
  </si>
  <si>
    <t>55-35-10</t>
  </si>
  <si>
    <t>DR-I-EETS</t>
  </si>
  <si>
    <t xml:space="preserve">Totaux </t>
  </si>
  <si>
    <t>Total champ travail</t>
  </si>
  <si>
    <t>Alliance- UNSA</t>
  </si>
  <si>
    <t>O-M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</si>
</sst>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 applyNumberFormat="1"/>
    <xf numFmtId="0" fontId="0" fillId="0" borderId="12" xfId="0" applyNumberFormat="1" applyBorder="1"/>
    <xf numFmtId="0" fontId="0" fillId="0" borderId="13" xfId="0" applyNumberFormat="1" applyBorder="1"/>
    <xf numFmtId="0" fontId="0" fillId="2" borderId="3" xfId="0" applyNumberForma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2" borderId="44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2" borderId="35" xfId="0" applyNumberForma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2" borderId="30" xfId="0" applyNumberForma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51" xfId="0" applyNumberFormat="1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2" borderId="35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0" fontId="0" fillId="2" borderId="24" xfId="0" applyNumberForma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5" xfId="0" applyNumberFormat="1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10" fontId="0" fillId="0" borderId="29" xfId="0" applyNumberForma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0" fillId="0" borderId="38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35" xfId="0" applyNumberForma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4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0" fontId="0" fillId="0" borderId="8" xfId="0" applyNumberFormat="1" applyFill="1" applyBorder="1" applyAlignment="1">
      <alignment horizontal="center" vertical="center"/>
    </xf>
    <xf numFmtId="0" fontId="0" fillId="0" borderId="38" xfId="0" applyNumberFormat="1" applyBorder="1" applyAlignment="1">
      <alignment vertical="center"/>
    </xf>
    <xf numFmtId="0" fontId="0" fillId="0" borderId="24" xfId="0" applyNumberFormat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2" borderId="44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2" borderId="35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2" borderId="35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0" fontId="0" fillId="0" borderId="29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35" xfId="0" applyNumberForma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10" fontId="0" fillId="4" borderId="29" xfId="0" applyNumberFormat="1" applyFill="1" applyBorder="1" applyAlignment="1">
      <alignment horizontal="center" vertical="center"/>
    </xf>
    <xf numFmtId="10" fontId="0" fillId="4" borderId="35" xfId="0" applyNumberFormat="1" applyFill="1" applyBorder="1" applyAlignment="1">
      <alignment horizontal="center" vertical="center"/>
    </xf>
    <xf numFmtId="0" fontId="0" fillId="4" borderId="35" xfId="0" applyNumberFormat="1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10" fontId="0" fillId="4" borderId="3" xfId="0" applyNumberFormat="1" applyFill="1" applyBorder="1" applyAlignment="1">
      <alignment horizontal="center" vertical="center"/>
    </xf>
    <xf numFmtId="0" fontId="0" fillId="2" borderId="43" xfId="0" applyNumberFormat="1" applyFill="1" applyBorder="1" applyAlignment="1">
      <alignment horizontal="center" vertical="center"/>
    </xf>
    <xf numFmtId="0" fontId="0" fillId="2" borderId="29" xfId="0" applyNumberFormat="1" applyFill="1" applyBorder="1" applyAlignment="1">
      <alignment horizontal="center" vertical="center"/>
    </xf>
    <xf numFmtId="10" fontId="0" fillId="2" borderId="29" xfId="0" applyNumberFormat="1" applyFill="1" applyBorder="1" applyAlignment="1">
      <alignment horizontal="center" vertical="center"/>
    </xf>
    <xf numFmtId="0" fontId="0" fillId="4" borderId="38" xfId="0" applyNumberFormat="1" applyFill="1" applyBorder="1" applyAlignment="1">
      <alignment horizontal="center" vertical="center"/>
    </xf>
    <xf numFmtId="0" fontId="0" fillId="4" borderId="7" xfId="0" applyNumberFormat="1" applyFill="1" applyBorder="1" applyAlignment="1">
      <alignment horizontal="center" vertical="center"/>
    </xf>
    <xf numFmtId="0" fontId="0" fillId="4" borderId="29" xfId="0" applyNumberForma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4" borderId="54" xfId="0" applyNumberFormat="1" applyFill="1" applyBorder="1" applyAlignment="1">
      <alignment vertical="center"/>
    </xf>
    <xf numFmtId="0" fontId="0" fillId="4" borderId="35" xfId="0" applyNumberFormat="1" applyFill="1" applyBorder="1" applyAlignment="1">
      <alignment vertical="center"/>
    </xf>
    <xf numFmtId="10" fontId="0" fillId="0" borderId="30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10" fontId="0" fillId="4" borderId="2" xfId="0" applyNumberFormat="1" applyFill="1" applyBorder="1" applyAlignment="1">
      <alignment horizontal="center" vertical="center"/>
    </xf>
    <xf numFmtId="10" fontId="0" fillId="4" borderId="30" xfId="0" applyNumberFormat="1" applyFill="1" applyBorder="1" applyAlignment="1">
      <alignment horizontal="center" vertical="center"/>
    </xf>
    <xf numFmtId="0" fontId="0" fillId="4" borderId="40" xfId="0" applyNumberFormat="1" applyFill="1" applyBorder="1" applyAlignment="1">
      <alignment horizontal="center" vertical="center"/>
    </xf>
    <xf numFmtId="10" fontId="0" fillId="4" borderId="4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10" fontId="0" fillId="4" borderId="35" xfId="0" applyNumberForma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0" fontId="0" fillId="0" borderId="38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2" borderId="24" xfId="0" applyNumberForma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  <xf numFmtId="0" fontId="0" fillId="2" borderId="2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8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33" xfId="0" applyNumberFormat="1" applyFill="1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/>
    </xf>
    <xf numFmtId="0" fontId="0" fillId="2" borderId="32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2" borderId="25" xfId="0" applyNumberFormat="1" applyFill="1" applyBorder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0" fontId="0" fillId="2" borderId="34" xfId="0" applyNumberFormat="1" applyFill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10" fontId="0" fillId="2" borderId="28" xfId="0" applyNumberFormat="1" applyFill="1" applyBorder="1" applyAlignment="1">
      <alignment horizontal="center" vertical="center"/>
    </xf>
    <xf numFmtId="10" fontId="0" fillId="2" borderId="3" xfId="0" applyNumberForma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10" fontId="0" fillId="0" borderId="28" xfId="0" applyNumberForma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0" fillId="2" borderId="26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center" vertical="center"/>
    </xf>
    <xf numFmtId="0" fontId="0" fillId="2" borderId="36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10" fontId="0" fillId="4" borderId="54" xfId="0" applyNumberFormat="1" applyFill="1" applyBorder="1" applyAlignment="1">
      <alignment horizontal="center" vertical="center"/>
    </xf>
    <xf numFmtId="10" fontId="0" fillId="4" borderId="56" xfId="0" applyNumberFormat="1" applyFill="1" applyBorder="1" applyAlignment="1">
      <alignment horizontal="center" vertical="center"/>
    </xf>
    <xf numFmtId="10" fontId="0" fillId="4" borderId="35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57" xfId="0" applyNumberForma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10" fontId="0" fillId="0" borderId="42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49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0" fontId="0" fillId="2" borderId="10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10" fontId="0" fillId="4" borderId="38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3" borderId="22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3" borderId="21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60" zoomScaleNormal="60" workbookViewId="0">
      <selection activeCell="T48" sqref="T48"/>
    </sheetView>
  </sheetViews>
  <sheetFormatPr baseColWidth="10" defaultColWidth="11" defaultRowHeight="15.75"/>
  <cols>
    <col min="1" max="1" width="11" style="22"/>
    <col min="2" max="2" width="19.25" style="22" bestFit="1" customWidth="1"/>
    <col min="3" max="3" width="11" style="22"/>
    <col min="4" max="4" width="6.375" style="22" bestFit="1" customWidth="1"/>
    <col min="5" max="5" width="8.75" style="22" bestFit="1" customWidth="1"/>
    <col min="6" max="6" width="11.125" style="22" bestFit="1" customWidth="1"/>
    <col min="7" max="7" width="10.375" style="22" bestFit="1" customWidth="1"/>
    <col min="8" max="8" width="8.25" style="22" bestFit="1" customWidth="1"/>
    <col min="9" max="9" width="8.25" style="22" customWidth="1"/>
    <col min="10" max="10" width="11" style="22"/>
    <col min="11" max="11" width="11.875" style="22" bestFit="1" customWidth="1"/>
    <col min="12" max="12" width="11" style="22"/>
    <col min="13" max="13" width="11.875" style="22" bestFit="1" customWidth="1"/>
    <col min="14" max="16384" width="11" style="22"/>
  </cols>
  <sheetData>
    <row r="1" spans="1:15" ht="16.5" thickBot="1">
      <c r="A1" s="15"/>
      <c r="B1" s="11" t="s">
        <v>0</v>
      </c>
      <c r="C1" s="12" t="s">
        <v>125</v>
      </c>
      <c r="D1" s="12" t="s">
        <v>127</v>
      </c>
      <c r="E1" s="13" t="s">
        <v>2</v>
      </c>
      <c r="F1" s="137" t="s">
        <v>139</v>
      </c>
      <c r="G1" s="138"/>
      <c r="H1" s="14" t="s">
        <v>141</v>
      </c>
    </row>
    <row r="2" spans="1:15">
      <c r="A2" s="132" t="s">
        <v>126</v>
      </c>
      <c r="B2" s="139" t="s">
        <v>4</v>
      </c>
      <c r="C2" s="142">
        <v>1</v>
      </c>
      <c r="D2" s="142" t="s">
        <v>6</v>
      </c>
      <c r="E2" s="145">
        <v>75</v>
      </c>
      <c r="F2" s="139">
        <v>56</v>
      </c>
      <c r="G2" s="166">
        <f>F2/E2</f>
        <v>0.7466666666666667</v>
      </c>
      <c r="H2" s="145">
        <v>51</v>
      </c>
      <c r="I2" s="27" t="s">
        <v>3</v>
      </c>
      <c r="J2" s="59" t="s">
        <v>130</v>
      </c>
      <c r="K2" s="60" t="s">
        <v>25</v>
      </c>
      <c r="L2" s="60" t="s">
        <v>131</v>
      </c>
      <c r="M2" s="60" t="s">
        <v>132</v>
      </c>
      <c r="N2" s="60" t="s">
        <v>133</v>
      </c>
    </row>
    <row r="3" spans="1:15">
      <c r="A3" s="133"/>
      <c r="B3" s="140"/>
      <c r="C3" s="143"/>
      <c r="D3" s="143"/>
      <c r="E3" s="146"/>
      <c r="F3" s="140"/>
      <c r="G3" s="167"/>
      <c r="H3" s="146"/>
      <c r="I3" s="28" t="s">
        <v>153</v>
      </c>
      <c r="J3" s="38">
        <v>17</v>
      </c>
      <c r="K3" s="61">
        <v>18</v>
      </c>
      <c r="L3" s="61">
        <v>0</v>
      </c>
      <c r="M3" s="61">
        <v>4</v>
      </c>
      <c r="N3" s="61">
        <v>12</v>
      </c>
    </row>
    <row r="4" spans="1:15">
      <c r="A4" s="133"/>
      <c r="B4" s="140"/>
      <c r="C4" s="143"/>
      <c r="D4" s="143"/>
      <c r="E4" s="146"/>
      <c r="F4" s="140"/>
      <c r="G4" s="167"/>
      <c r="H4" s="146"/>
      <c r="I4" s="28" t="s">
        <v>154</v>
      </c>
      <c r="J4" s="63">
        <f t="shared" ref="J4:K4" si="0">J3/E2</f>
        <v>0.22666666666666666</v>
      </c>
      <c r="K4" s="63">
        <f t="shared" si="0"/>
        <v>0.32142857142857145</v>
      </c>
      <c r="L4" s="63">
        <f>L3/G2</f>
        <v>0</v>
      </c>
      <c r="M4" s="63">
        <f>M3/H2</f>
        <v>7.8431372549019607E-2</v>
      </c>
      <c r="N4" s="63">
        <f>N3/H2</f>
        <v>0.23529411764705882</v>
      </c>
    </row>
    <row r="5" spans="1:15">
      <c r="A5" s="133"/>
      <c r="B5" s="141"/>
      <c r="C5" s="144"/>
      <c r="D5" s="144"/>
      <c r="E5" s="147"/>
      <c r="F5" s="141"/>
      <c r="G5" s="168"/>
      <c r="H5" s="147"/>
      <c r="I5" s="28" t="s">
        <v>155</v>
      </c>
      <c r="J5" s="34">
        <v>1</v>
      </c>
      <c r="K5" s="60">
        <v>2</v>
      </c>
      <c r="L5" s="60">
        <v>0</v>
      </c>
      <c r="M5" s="60">
        <v>0</v>
      </c>
      <c r="N5" s="60">
        <v>1</v>
      </c>
    </row>
    <row r="6" spans="1:15">
      <c r="A6" s="133"/>
      <c r="B6" s="148" t="s">
        <v>9</v>
      </c>
      <c r="C6" s="149">
        <v>3</v>
      </c>
      <c r="D6" s="149" t="s">
        <v>3</v>
      </c>
      <c r="E6" s="150">
        <v>125</v>
      </c>
      <c r="F6" s="148">
        <v>98</v>
      </c>
      <c r="G6" s="169">
        <f>F6/E6</f>
        <v>0.78400000000000003</v>
      </c>
      <c r="H6" s="150">
        <v>86</v>
      </c>
      <c r="I6" s="28" t="s">
        <v>3</v>
      </c>
      <c r="J6" s="34" t="s">
        <v>131</v>
      </c>
      <c r="K6" s="7" t="s">
        <v>25</v>
      </c>
    </row>
    <row r="7" spans="1:15">
      <c r="A7" s="133"/>
      <c r="B7" s="140"/>
      <c r="C7" s="143"/>
      <c r="D7" s="143"/>
      <c r="E7" s="146"/>
      <c r="F7" s="140"/>
      <c r="G7" s="167"/>
      <c r="H7" s="146"/>
      <c r="I7" s="28" t="s">
        <v>153</v>
      </c>
      <c r="J7" s="34">
        <v>46</v>
      </c>
      <c r="K7" s="7">
        <v>40</v>
      </c>
    </row>
    <row r="8" spans="1:15">
      <c r="A8" s="133"/>
      <c r="B8" s="140"/>
      <c r="C8" s="143"/>
      <c r="D8" s="143"/>
      <c r="E8" s="146"/>
      <c r="F8" s="140"/>
      <c r="G8" s="167"/>
      <c r="H8" s="146"/>
      <c r="I8" s="28" t="s">
        <v>154</v>
      </c>
      <c r="J8" s="97">
        <f>J7/H6</f>
        <v>0.53488372093023251</v>
      </c>
      <c r="K8" s="98">
        <f>K7/H6</f>
        <v>0.46511627906976744</v>
      </c>
    </row>
    <row r="9" spans="1:15">
      <c r="A9" s="133"/>
      <c r="B9" s="141"/>
      <c r="C9" s="144"/>
      <c r="D9" s="144"/>
      <c r="E9" s="147"/>
      <c r="F9" s="141"/>
      <c r="G9" s="168"/>
      <c r="H9" s="147"/>
      <c r="I9" s="28" t="s">
        <v>155</v>
      </c>
      <c r="J9" s="34">
        <v>3</v>
      </c>
      <c r="K9" s="7">
        <v>2</v>
      </c>
    </row>
    <row r="10" spans="1:15">
      <c r="A10" s="133"/>
      <c r="B10" s="148" t="s">
        <v>13</v>
      </c>
      <c r="C10" s="149">
        <v>7</v>
      </c>
      <c r="D10" s="149" t="s">
        <v>6</v>
      </c>
      <c r="E10" s="150">
        <v>84</v>
      </c>
      <c r="F10" s="148">
        <v>62</v>
      </c>
      <c r="G10" s="169">
        <f>F10/E10</f>
        <v>0.73809523809523814</v>
      </c>
      <c r="H10" s="150">
        <v>61</v>
      </c>
      <c r="I10" s="28" t="s">
        <v>3</v>
      </c>
      <c r="J10" s="34" t="s">
        <v>134</v>
      </c>
      <c r="K10" s="60" t="s">
        <v>131</v>
      </c>
      <c r="L10" s="60" t="s">
        <v>135</v>
      </c>
      <c r="M10" s="60" t="s">
        <v>142</v>
      </c>
      <c r="N10" s="60" t="s">
        <v>133</v>
      </c>
      <c r="O10" s="60" t="s">
        <v>130</v>
      </c>
    </row>
    <row r="11" spans="1:15">
      <c r="A11" s="133"/>
      <c r="B11" s="140"/>
      <c r="C11" s="143"/>
      <c r="D11" s="143"/>
      <c r="E11" s="146"/>
      <c r="F11" s="140"/>
      <c r="G11" s="167"/>
      <c r="H11" s="146"/>
      <c r="I11" s="28" t="s">
        <v>153</v>
      </c>
      <c r="J11" s="34">
        <v>19</v>
      </c>
      <c r="K11" s="60">
        <v>11</v>
      </c>
      <c r="L11" s="60">
        <v>0</v>
      </c>
      <c r="M11" s="60">
        <v>4</v>
      </c>
      <c r="N11" s="60">
        <v>25</v>
      </c>
      <c r="O11" s="60">
        <v>2</v>
      </c>
    </row>
    <row r="12" spans="1:15">
      <c r="A12" s="133"/>
      <c r="B12" s="140"/>
      <c r="C12" s="143"/>
      <c r="D12" s="143"/>
      <c r="E12" s="146"/>
      <c r="F12" s="140"/>
      <c r="G12" s="167"/>
      <c r="H12" s="146"/>
      <c r="I12" s="28" t="s">
        <v>154</v>
      </c>
      <c r="J12" s="63">
        <f t="shared" ref="J12:M12" si="1">J11/E10</f>
        <v>0.22619047619047619</v>
      </c>
      <c r="K12" s="63">
        <f t="shared" si="1"/>
        <v>0.17741935483870969</v>
      </c>
      <c r="L12" s="63">
        <f t="shared" si="1"/>
        <v>0</v>
      </c>
      <c r="M12" s="63">
        <f t="shared" si="1"/>
        <v>6.5573770491803282E-2</v>
      </c>
      <c r="N12" s="63">
        <f>N11/H10</f>
        <v>0.4098360655737705</v>
      </c>
      <c r="O12" s="63">
        <f>O11/H10</f>
        <v>3.2786885245901641E-2</v>
      </c>
    </row>
    <row r="13" spans="1:15">
      <c r="A13" s="133"/>
      <c r="B13" s="141"/>
      <c r="C13" s="144"/>
      <c r="D13" s="144"/>
      <c r="E13" s="147"/>
      <c r="F13" s="141"/>
      <c r="G13" s="168"/>
      <c r="H13" s="147"/>
      <c r="I13" s="28" t="s">
        <v>155</v>
      </c>
      <c r="J13" s="34">
        <v>1</v>
      </c>
      <c r="K13" s="60">
        <v>1</v>
      </c>
      <c r="L13" s="60">
        <v>0</v>
      </c>
      <c r="M13" s="60">
        <v>0</v>
      </c>
      <c r="N13" s="60">
        <v>2</v>
      </c>
      <c r="O13" s="60">
        <v>0</v>
      </c>
    </row>
    <row r="14" spans="1:15">
      <c r="A14" s="133"/>
      <c r="B14" s="151" t="s">
        <v>26</v>
      </c>
      <c r="C14" s="154">
        <v>15</v>
      </c>
      <c r="D14" s="154" t="s">
        <v>6</v>
      </c>
      <c r="E14" s="157">
        <v>72</v>
      </c>
      <c r="F14" s="151">
        <v>59</v>
      </c>
      <c r="G14" s="170">
        <f>F14/E14</f>
        <v>0.81944444444444442</v>
      </c>
      <c r="H14" s="157">
        <v>56</v>
      </c>
      <c r="I14" s="89" t="s">
        <v>3</v>
      </c>
      <c r="J14" s="39" t="s">
        <v>131</v>
      </c>
      <c r="K14" s="8" t="s">
        <v>135</v>
      </c>
      <c r="L14" s="8" t="s">
        <v>133</v>
      </c>
      <c r="M14" s="8" t="s">
        <v>142</v>
      </c>
      <c r="N14" s="8" t="s">
        <v>132</v>
      </c>
      <c r="O14" s="8" t="s">
        <v>130</v>
      </c>
    </row>
    <row r="15" spans="1:15">
      <c r="A15" s="133"/>
      <c r="B15" s="152"/>
      <c r="C15" s="155"/>
      <c r="D15" s="155"/>
      <c r="E15" s="158"/>
      <c r="F15" s="152"/>
      <c r="G15" s="171"/>
      <c r="H15" s="158"/>
      <c r="I15" s="89" t="s">
        <v>153</v>
      </c>
      <c r="J15" s="39">
        <v>23</v>
      </c>
      <c r="K15" s="8">
        <v>11</v>
      </c>
      <c r="L15" s="8">
        <v>6</v>
      </c>
      <c r="M15" s="8">
        <v>4</v>
      </c>
      <c r="N15" s="8">
        <v>2</v>
      </c>
      <c r="O15" s="8">
        <v>10</v>
      </c>
    </row>
    <row r="16" spans="1:15">
      <c r="A16" s="133"/>
      <c r="B16" s="152"/>
      <c r="C16" s="155"/>
      <c r="D16" s="155"/>
      <c r="E16" s="158"/>
      <c r="F16" s="152"/>
      <c r="G16" s="171"/>
      <c r="H16" s="158"/>
      <c r="I16" s="89" t="s">
        <v>154</v>
      </c>
      <c r="J16" s="55">
        <f>J15/H14</f>
        <v>0.4107142857142857</v>
      </c>
      <c r="K16" s="56">
        <f>K15/H14</f>
        <v>0.19642857142857142</v>
      </c>
      <c r="L16" s="56">
        <f>L15/H14</f>
        <v>0.10714285714285714</v>
      </c>
      <c r="M16" s="56">
        <f>M15/H14</f>
        <v>7.1428571428571425E-2</v>
      </c>
      <c r="N16" s="56">
        <f>N15/H14</f>
        <v>3.5714285714285712E-2</v>
      </c>
      <c r="O16" s="56">
        <f>O15/H14</f>
        <v>0.17857142857142858</v>
      </c>
    </row>
    <row r="17" spans="1:15">
      <c r="A17" s="133"/>
      <c r="B17" s="153"/>
      <c r="C17" s="156"/>
      <c r="D17" s="156"/>
      <c r="E17" s="159"/>
      <c r="F17" s="153"/>
      <c r="G17" s="172"/>
      <c r="H17" s="159"/>
      <c r="I17" s="89" t="s">
        <v>155</v>
      </c>
      <c r="J17" s="39">
        <v>2</v>
      </c>
      <c r="K17" s="8">
        <v>1</v>
      </c>
      <c r="L17" s="8">
        <v>0</v>
      </c>
      <c r="M17" s="8">
        <v>0</v>
      </c>
      <c r="N17" s="8">
        <v>0</v>
      </c>
      <c r="O17" s="8">
        <v>1</v>
      </c>
    </row>
    <row r="18" spans="1:15">
      <c r="A18" s="133"/>
      <c r="B18" s="148" t="s">
        <v>45</v>
      </c>
      <c r="C18" s="149">
        <v>26</v>
      </c>
      <c r="D18" s="149" t="s">
        <v>6</v>
      </c>
      <c r="E18" s="150">
        <v>68</v>
      </c>
      <c r="F18" s="148">
        <v>60</v>
      </c>
      <c r="G18" s="169">
        <f>F18/E18</f>
        <v>0.88235294117647056</v>
      </c>
      <c r="H18" s="150">
        <v>59</v>
      </c>
      <c r="I18" s="28" t="s">
        <v>3</v>
      </c>
      <c r="J18" s="34" t="s">
        <v>131</v>
      </c>
      <c r="K18" s="7" t="s">
        <v>136</v>
      </c>
      <c r="L18" s="7" t="s">
        <v>133</v>
      </c>
      <c r="M18" s="7" t="s">
        <v>130</v>
      </c>
    </row>
    <row r="19" spans="1:15">
      <c r="A19" s="133"/>
      <c r="B19" s="140"/>
      <c r="C19" s="143"/>
      <c r="D19" s="143"/>
      <c r="E19" s="146"/>
      <c r="F19" s="140"/>
      <c r="G19" s="167"/>
      <c r="H19" s="146"/>
      <c r="I19" s="28" t="s">
        <v>153</v>
      </c>
      <c r="J19" s="34">
        <v>16</v>
      </c>
      <c r="K19" s="7">
        <v>28</v>
      </c>
      <c r="L19" s="7">
        <v>9</v>
      </c>
      <c r="M19" s="7">
        <v>6</v>
      </c>
    </row>
    <row r="20" spans="1:15">
      <c r="A20" s="133"/>
      <c r="B20" s="140"/>
      <c r="C20" s="143"/>
      <c r="D20" s="143"/>
      <c r="E20" s="146"/>
      <c r="F20" s="140"/>
      <c r="G20" s="167"/>
      <c r="H20" s="146"/>
      <c r="I20" s="28" t="s">
        <v>154</v>
      </c>
      <c r="J20" s="53">
        <f>J19/H18</f>
        <v>0.2711864406779661</v>
      </c>
      <c r="K20" s="54">
        <f>K19/H18</f>
        <v>0.47457627118644069</v>
      </c>
      <c r="L20" s="54">
        <f>L19/H18</f>
        <v>0.15254237288135594</v>
      </c>
      <c r="M20" s="54">
        <f>M19/H18</f>
        <v>0.10169491525423729</v>
      </c>
    </row>
    <row r="21" spans="1:15">
      <c r="A21" s="133"/>
      <c r="B21" s="141"/>
      <c r="C21" s="144"/>
      <c r="D21" s="144"/>
      <c r="E21" s="147"/>
      <c r="F21" s="141"/>
      <c r="G21" s="168"/>
      <c r="H21" s="147"/>
      <c r="I21" s="28" t="s">
        <v>155</v>
      </c>
      <c r="J21" s="34">
        <v>1</v>
      </c>
      <c r="K21" s="7">
        <v>3</v>
      </c>
      <c r="L21" s="7">
        <v>0</v>
      </c>
      <c r="M21" s="7">
        <v>0</v>
      </c>
    </row>
    <row r="22" spans="1:15">
      <c r="A22" s="133"/>
      <c r="B22" s="148" t="s">
        <v>69</v>
      </c>
      <c r="C22" s="149">
        <v>38</v>
      </c>
      <c r="D22" s="149" t="s">
        <v>3</v>
      </c>
      <c r="E22" s="150">
        <v>139</v>
      </c>
      <c r="F22" s="148">
        <v>107</v>
      </c>
      <c r="G22" s="169">
        <f>F22/E22</f>
        <v>0.76978417266187049</v>
      </c>
      <c r="H22" s="150">
        <v>104</v>
      </c>
      <c r="I22" s="28" t="s">
        <v>3</v>
      </c>
      <c r="J22" s="34" t="s">
        <v>137</v>
      </c>
      <c r="K22" s="7" t="s">
        <v>135</v>
      </c>
      <c r="L22" s="7" t="s">
        <v>40</v>
      </c>
    </row>
    <row r="23" spans="1:15">
      <c r="A23" s="133"/>
      <c r="B23" s="140"/>
      <c r="C23" s="143"/>
      <c r="D23" s="143"/>
      <c r="E23" s="146"/>
      <c r="F23" s="140"/>
      <c r="G23" s="167"/>
      <c r="H23" s="146"/>
      <c r="I23" s="28" t="s">
        <v>153</v>
      </c>
      <c r="J23" s="34">
        <v>47</v>
      </c>
      <c r="K23" s="7">
        <v>39</v>
      </c>
      <c r="L23" s="7">
        <v>18</v>
      </c>
    </row>
    <row r="24" spans="1:15">
      <c r="A24" s="133"/>
      <c r="B24" s="140"/>
      <c r="C24" s="143"/>
      <c r="D24" s="143"/>
      <c r="E24" s="146"/>
      <c r="F24" s="140"/>
      <c r="G24" s="167"/>
      <c r="H24" s="146"/>
      <c r="I24" s="28" t="s">
        <v>154</v>
      </c>
      <c r="J24" s="53">
        <f>J23/H22</f>
        <v>0.45192307692307693</v>
      </c>
      <c r="K24" s="54">
        <f>K23/H22</f>
        <v>0.375</v>
      </c>
      <c r="L24" s="54">
        <f>L23/H22</f>
        <v>0.17307692307692307</v>
      </c>
    </row>
    <row r="25" spans="1:15">
      <c r="A25" s="133"/>
      <c r="B25" s="141"/>
      <c r="C25" s="144"/>
      <c r="D25" s="144"/>
      <c r="E25" s="147"/>
      <c r="F25" s="141"/>
      <c r="G25" s="168"/>
      <c r="H25" s="147"/>
      <c r="I25" s="28" t="s">
        <v>155</v>
      </c>
      <c r="J25" s="34">
        <v>2</v>
      </c>
      <c r="K25" s="7">
        <v>2</v>
      </c>
      <c r="L25" s="7">
        <v>1</v>
      </c>
    </row>
    <row r="26" spans="1:15">
      <c r="A26" s="133"/>
      <c r="B26" s="160" t="s">
        <v>72</v>
      </c>
      <c r="C26" s="149">
        <v>42</v>
      </c>
      <c r="D26" s="149" t="s">
        <v>6</v>
      </c>
      <c r="E26" s="150">
        <v>86</v>
      </c>
      <c r="F26" s="148">
        <v>69</v>
      </c>
      <c r="G26" s="169">
        <f>F26/E26</f>
        <v>0.80232558139534882</v>
      </c>
      <c r="H26" s="150">
        <v>67</v>
      </c>
      <c r="I26" s="28" t="s">
        <v>3</v>
      </c>
      <c r="J26" s="34" t="s">
        <v>133</v>
      </c>
      <c r="K26" s="7" t="s">
        <v>131</v>
      </c>
      <c r="L26" s="7" t="s">
        <v>135</v>
      </c>
      <c r="M26" s="7" t="s">
        <v>40</v>
      </c>
      <c r="N26" s="7" t="s">
        <v>130</v>
      </c>
      <c r="O26" s="40" t="s">
        <v>132</v>
      </c>
    </row>
    <row r="27" spans="1:15">
      <c r="A27" s="133"/>
      <c r="B27" s="161"/>
      <c r="C27" s="143"/>
      <c r="D27" s="143"/>
      <c r="E27" s="146"/>
      <c r="F27" s="140"/>
      <c r="G27" s="167"/>
      <c r="H27" s="146"/>
      <c r="I27" s="28" t="s">
        <v>153</v>
      </c>
      <c r="J27" s="34">
        <v>8</v>
      </c>
      <c r="K27" s="7">
        <v>1</v>
      </c>
      <c r="L27" s="7">
        <v>15</v>
      </c>
      <c r="M27" s="7">
        <v>22</v>
      </c>
      <c r="N27" s="7">
        <v>17</v>
      </c>
      <c r="O27" s="7">
        <v>4</v>
      </c>
    </row>
    <row r="28" spans="1:15">
      <c r="A28" s="133"/>
      <c r="B28" s="161"/>
      <c r="C28" s="143"/>
      <c r="D28" s="143"/>
      <c r="E28" s="146"/>
      <c r="F28" s="140"/>
      <c r="G28" s="167"/>
      <c r="H28" s="146"/>
      <c r="I28" s="28" t="s">
        <v>154</v>
      </c>
      <c r="J28" s="129">
        <f>J27/H26</f>
        <v>0.11940298507462686</v>
      </c>
      <c r="K28" s="129">
        <f>K27/H26</f>
        <v>1.4925373134328358E-2</v>
      </c>
      <c r="L28" s="129">
        <f>L27/H26</f>
        <v>0.22388059701492538</v>
      </c>
      <c r="M28" s="129">
        <f>M27/H26</f>
        <v>0.32835820895522388</v>
      </c>
      <c r="N28" s="129">
        <f>N27/H26</f>
        <v>0.2537313432835821</v>
      </c>
      <c r="O28" s="129">
        <f>O27/H26</f>
        <v>5.9701492537313432E-2</v>
      </c>
    </row>
    <row r="29" spans="1:15">
      <c r="A29" s="133"/>
      <c r="B29" s="162"/>
      <c r="C29" s="144"/>
      <c r="D29" s="144"/>
      <c r="E29" s="147"/>
      <c r="F29" s="141"/>
      <c r="G29" s="168"/>
      <c r="H29" s="147"/>
      <c r="I29" s="28" t="s">
        <v>155</v>
      </c>
      <c r="J29" s="34">
        <v>0</v>
      </c>
      <c r="K29" s="7">
        <v>0</v>
      </c>
      <c r="L29" s="7">
        <v>1</v>
      </c>
      <c r="M29" s="7">
        <v>2</v>
      </c>
      <c r="N29" s="7">
        <v>1</v>
      </c>
      <c r="O29" s="7">
        <v>0</v>
      </c>
    </row>
    <row r="30" spans="1:15">
      <c r="A30" s="133"/>
      <c r="B30" s="148" t="s">
        <v>57</v>
      </c>
      <c r="C30" s="149">
        <v>43</v>
      </c>
      <c r="D30" s="149" t="s">
        <v>6</v>
      </c>
      <c r="E30" s="150">
        <v>73</v>
      </c>
      <c r="F30" s="148">
        <v>55</v>
      </c>
      <c r="G30" s="169">
        <f>F30/E30</f>
        <v>0.75342465753424659</v>
      </c>
      <c r="H30" s="150">
        <v>54</v>
      </c>
      <c r="I30" s="28" t="s">
        <v>3</v>
      </c>
      <c r="J30" s="34" t="s">
        <v>132</v>
      </c>
      <c r="K30" s="7" t="s">
        <v>133</v>
      </c>
      <c r="L30" s="7" t="s">
        <v>131</v>
      </c>
      <c r="M30" s="7" t="s">
        <v>25</v>
      </c>
      <c r="N30" s="7" t="s">
        <v>130</v>
      </c>
      <c r="O30" s="7" t="s">
        <v>138</v>
      </c>
    </row>
    <row r="31" spans="1:15">
      <c r="A31" s="133"/>
      <c r="B31" s="140"/>
      <c r="C31" s="143"/>
      <c r="D31" s="143"/>
      <c r="E31" s="146"/>
      <c r="F31" s="140"/>
      <c r="G31" s="167"/>
      <c r="H31" s="146"/>
      <c r="I31" s="28" t="s">
        <v>153</v>
      </c>
      <c r="J31" s="34">
        <v>2</v>
      </c>
      <c r="K31" s="7">
        <v>6</v>
      </c>
      <c r="L31" s="7">
        <v>1</v>
      </c>
      <c r="M31" s="7">
        <v>17</v>
      </c>
      <c r="N31" s="7">
        <v>23</v>
      </c>
      <c r="O31" s="7">
        <v>3</v>
      </c>
    </row>
    <row r="32" spans="1:15">
      <c r="A32" s="133"/>
      <c r="B32" s="140"/>
      <c r="C32" s="143"/>
      <c r="D32" s="143"/>
      <c r="E32" s="146"/>
      <c r="F32" s="140"/>
      <c r="G32" s="167"/>
      <c r="H32" s="146"/>
      <c r="I32" s="28" t="s">
        <v>154</v>
      </c>
      <c r="J32" s="53">
        <f>J31/H30</f>
        <v>3.7037037037037035E-2</v>
      </c>
      <c r="K32" s="54">
        <f>K31/H30</f>
        <v>0.1111111111111111</v>
      </c>
      <c r="L32" s="54">
        <f>L31/H30</f>
        <v>1.8518518518518517E-2</v>
      </c>
      <c r="M32" s="54">
        <f>M31/H30</f>
        <v>0.31481481481481483</v>
      </c>
      <c r="N32" s="54">
        <f>N31/H30</f>
        <v>0.42592592592592593</v>
      </c>
      <c r="O32" s="54">
        <f>O31/H30</f>
        <v>5.5555555555555552E-2</v>
      </c>
    </row>
    <row r="33" spans="1:15">
      <c r="A33" s="133"/>
      <c r="B33" s="141"/>
      <c r="C33" s="144"/>
      <c r="D33" s="144"/>
      <c r="E33" s="147"/>
      <c r="F33" s="141"/>
      <c r="G33" s="168"/>
      <c r="H33" s="147"/>
      <c r="I33" s="28" t="s">
        <v>155</v>
      </c>
      <c r="J33" s="34"/>
      <c r="K33" s="7"/>
      <c r="L33" s="7"/>
      <c r="M33" s="7">
        <v>2</v>
      </c>
      <c r="N33" s="7">
        <v>2</v>
      </c>
      <c r="O33" s="7"/>
    </row>
    <row r="34" spans="1:15">
      <c r="A34" s="133"/>
      <c r="B34" s="148" t="s">
        <v>93</v>
      </c>
      <c r="C34" s="149">
        <v>63</v>
      </c>
      <c r="D34" s="149" t="s">
        <v>6</v>
      </c>
      <c r="E34" s="150">
        <v>78</v>
      </c>
      <c r="F34" s="148">
        <v>61</v>
      </c>
      <c r="G34" s="169">
        <f>F34/E34</f>
        <v>0.78205128205128205</v>
      </c>
      <c r="H34" s="150">
        <v>55</v>
      </c>
      <c r="I34" s="28" t="s">
        <v>3</v>
      </c>
      <c r="J34" s="34" t="s">
        <v>131</v>
      </c>
      <c r="K34" s="60" t="s">
        <v>130</v>
      </c>
      <c r="L34" s="60" t="s">
        <v>133</v>
      </c>
      <c r="M34" s="60" t="s">
        <v>136</v>
      </c>
    </row>
    <row r="35" spans="1:15">
      <c r="A35" s="133"/>
      <c r="B35" s="140"/>
      <c r="C35" s="143"/>
      <c r="D35" s="143"/>
      <c r="E35" s="146"/>
      <c r="F35" s="140"/>
      <c r="G35" s="167"/>
      <c r="H35" s="146"/>
      <c r="I35" s="28" t="s">
        <v>153</v>
      </c>
      <c r="J35" s="34">
        <v>5</v>
      </c>
      <c r="K35" s="60">
        <v>12</v>
      </c>
      <c r="L35" s="60">
        <v>6</v>
      </c>
      <c r="M35" s="60">
        <v>32</v>
      </c>
    </row>
    <row r="36" spans="1:15">
      <c r="A36" s="133"/>
      <c r="B36" s="140"/>
      <c r="C36" s="143"/>
      <c r="D36" s="143"/>
      <c r="E36" s="146"/>
      <c r="F36" s="140"/>
      <c r="G36" s="167"/>
      <c r="H36" s="146"/>
      <c r="I36" s="28" t="s">
        <v>154</v>
      </c>
      <c r="J36" s="74">
        <f t="shared" ref="J36" si="2">J35/H34</f>
        <v>9.0909090909090912E-2</v>
      </c>
      <c r="K36" s="74">
        <f>K35/H34</f>
        <v>0.21818181818181817</v>
      </c>
      <c r="L36" s="74">
        <f>L35/H34</f>
        <v>0.10909090909090909</v>
      </c>
      <c r="M36" s="74">
        <f>M35/H34</f>
        <v>0.58181818181818179</v>
      </c>
    </row>
    <row r="37" spans="1:15">
      <c r="A37" s="133"/>
      <c r="B37" s="141"/>
      <c r="C37" s="144"/>
      <c r="D37" s="144"/>
      <c r="E37" s="147"/>
      <c r="F37" s="141"/>
      <c r="G37" s="168"/>
      <c r="H37" s="147"/>
      <c r="I37" s="28" t="s">
        <v>155</v>
      </c>
      <c r="J37" s="34">
        <v>0</v>
      </c>
      <c r="K37" s="60">
        <v>1</v>
      </c>
      <c r="L37" s="60">
        <v>0</v>
      </c>
      <c r="M37" s="60">
        <v>3</v>
      </c>
    </row>
    <row r="38" spans="1:15">
      <c r="A38" s="133"/>
      <c r="B38" s="148" t="s">
        <v>96</v>
      </c>
      <c r="C38" s="149">
        <v>69</v>
      </c>
      <c r="D38" s="149" t="s">
        <v>3</v>
      </c>
      <c r="E38" s="150">
        <v>202</v>
      </c>
      <c r="F38" s="148">
        <v>137</v>
      </c>
      <c r="G38" s="173">
        <f>F38/E38</f>
        <v>0.67821782178217827</v>
      </c>
      <c r="H38" s="150">
        <v>133</v>
      </c>
      <c r="I38" s="88" t="s">
        <v>3</v>
      </c>
      <c r="J38" s="92" t="s">
        <v>130</v>
      </c>
      <c r="K38" s="80" t="s">
        <v>40</v>
      </c>
      <c r="L38" s="80" t="s">
        <v>132</v>
      </c>
    </row>
    <row r="39" spans="1:15">
      <c r="A39" s="133"/>
      <c r="B39" s="140"/>
      <c r="C39" s="143"/>
      <c r="D39" s="143"/>
      <c r="E39" s="146"/>
      <c r="F39" s="140"/>
      <c r="G39" s="174"/>
      <c r="H39" s="146"/>
      <c r="I39" s="88" t="s">
        <v>153</v>
      </c>
      <c r="J39" s="92">
        <v>45</v>
      </c>
      <c r="K39" s="80">
        <v>59</v>
      </c>
      <c r="L39" s="80">
        <v>29</v>
      </c>
    </row>
    <row r="40" spans="1:15">
      <c r="A40" s="133"/>
      <c r="B40" s="140"/>
      <c r="C40" s="143"/>
      <c r="D40" s="143"/>
      <c r="E40" s="146"/>
      <c r="F40" s="140"/>
      <c r="G40" s="174"/>
      <c r="H40" s="146"/>
      <c r="I40" s="88" t="s">
        <v>154</v>
      </c>
      <c r="J40" s="97">
        <v>0.33834586466165412</v>
      </c>
      <c r="K40" s="97">
        <v>0.44360902255639095</v>
      </c>
      <c r="L40" s="97">
        <v>0.21804511278195488</v>
      </c>
    </row>
    <row r="41" spans="1:15">
      <c r="A41" s="133"/>
      <c r="B41" s="141"/>
      <c r="C41" s="144"/>
      <c r="D41" s="144"/>
      <c r="E41" s="147"/>
      <c r="F41" s="141"/>
      <c r="G41" s="175"/>
      <c r="H41" s="147"/>
      <c r="I41" s="88" t="s">
        <v>155</v>
      </c>
      <c r="J41" s="92">
        <v>2</v>
      </c>
      <c r="K41" s="80">
        <v>3</v>
      </c>
      <c r="L41" s="80">
        <v>1</v>
      </c>
    </row>
    <row r="42" spans="1:15">
      <c r="A42" s="133"/>
      <c r="B42" s="148" t="s">
        <v>99</v>
      </c>
      <c r="C42" s="149">
        <v>73</v>
      </c>
      <c r="D42" s="149" t="s">
        <v>3</v>
      </c>
      <c r="E42" s="150">
        <v>101</v>
      </c>
      <c r="F42" s="148">
        <v>85</v>
      </c>
      <c r="G42" s="169">
        <f>F42/E42</f>
        <v>0.84158415841584155</v>
      </c>
      <c r="H42" s="150">
        <v>71</v>
      </c>
      <c r="I42" s="28" t="s">
        <v>3</v>
      </c>
      <c r="J42" s="34" t="s">
        <v>25</v>
      </c>
    </row>
    <row r="43" spans="1:15">
      <c r="A43" s="133"/>
      <c r="B43" s="140"/>
      <c r="C43" s="143"/>
      <c r="D43" s="143"/>
      <c r="E43" s="146"/>
      <c r="F43" s="140"/>
      <c r="G43" s="167"/>
      <c r="H43" s="146"/>
      <c r="I43" s="28" t="s">
        <v>153</v>
      </c>
      <c r="J43" s="34">
        <v>71</v>
      </c>
    </row>
    <row r="44" spans="1:15">
      <c r="A44" s="133"/>
      <c r="B44" s="140"/>
      <c r="C44" s="143"/>
      <c r="D44" s="143"/>
      <c r="E44" s="146"/>
      <c r="F44" s="140"/>
      <c r="G44" s="167"/>
      <c r="H44" s="146"/>
      <c r="I44" s="28" t="s">
        <v>154</v>
      </c>
      <c r="J44" s="53">
        <f>J43/H42</f>
        <v>1</v>
      </c>
    </row>
    <row r="45" spans="1:15">
      <c r="A45" s="133"/>
      <c r="B45" s="141"/>
      <c r="C45" s="144"/>
      <c r="D45" s="144"/>
      <c r="E45" s="147"/>
      <c r="F45" s="141"/>
      <c r="G45" s="168"/>
      <c r="H45" s="147"/>
      <c r="I45" s="28" t="s">
        <v>155</v>
      </c>
      <c r="J45" s="34"/>
    </row>
    <row r="46" spans="1:15">
      <c r="A46" s="133"/>
      <c r="B46" s="151" t="s">
        <v>61</v>
      </c>
      <c r="C46" s="154">
        <v>74</v>
      </c>
      <c r="D46" s="154" t="s">
        <v>6</v>
      </c>
      <c r="E46" s="157">
        <v>93</v>
      </c>
      <c r="F46" s="151">
        <v>63</v>
      </c>
      <c r="G46" s="170">
        <f>F46/E46</f>
        <v>0.67741935483870963</v>
      </c>
      <c r="H46" s="157">
        <v>60</v>
      </c>
      <c r="I46" s="28" t="s">
        <v>3</v>
      </c>
      <c r="J46" s="39" t="s">
        <v>130</v>
      </c>
      <c r="K46" s="8" t="s">
        <v>131</v>
      </c>
      <c r="L46" s="8" t="s">
        <v>132</v>
      </c>
      <c r="M46" s="8" t="s">
        <v>135</v>
      </c>
      <c r="N46" s="8" t="s">
        <v>133</v>
      </c>
    </row>
    <row r="47" spans="1:15">
      <c r="A47" s="133"/>
      <c r="B47" s="152"/>
      <c r="C47" s="155"/>
      <c r="D47" s="155"/>
      <c r="E47" s="158"/>
      <c r="F47" s="152"/>
      <c r="G47" s="171"/>
      <c r="H47" s="158"/>
      <c r="I47" s="28" t="s">
        <v>153</v>
      </c>
      <c r="J47" s="41">
        <v>5</v>
      </c>
      <c r="K47" s="6">
        <v>2</v>
      </c>
      <c r="L47" s="6">
        <v>2</v>
      </c>
      <c r="M47" s="6">
        <v>20</v>
      </c>
      <c r="N47" s="6">
        <v>31</v>
      </c>
    </row>
    <row r="48" spans="1:15">
      <c r="A48" s="133"/>
      <c r="B48" s="152"/>
      <c r="C48" s="155"/>
      <c r="D48" s="155"/>
      <c r="E48" s="158"/>
      <c r="F48" s="152"/>
      <c r="G48" s="171"/>
      <c r="H48" s="158"/>
      <c r="I48" s="28" t="s">
        <v>154</v>
      </c>
      <c r="J48" s="57"/>
      <c r="K48" s="58"/>
      <c r="L48" s="58"/>
      <c r="M48" s="58"/>
      <c r="N48" s="58"/>
    </row>
    <row r="49" spans="1:14" ht="16.5" thickBot="1">
      <c r="A49" s="134"/>
      <c r="B49" s="163"/>
      <c r="C49" s="164"/>
      <c r="D49" s="164"/>
      <c r="E49" s="165"/>
      <c r="F49" s="163"/>
      <c r="G49" s="176"/>
      <c r="H49" s="165"/>
      <c r="I49" s="30" t="s">
        <v>155</v>
      </c>
      <c r="J49" s="21">
        <v>0</v>
      </c>
      <c r="K49" s="8">
        <v>0</v>
      </c>
      <c r="L49" s="8">
        <v>0</v>
      </c>
      <c r="M49" s="8">
        <v>1</v>
      </c>
      <c r="N49" s="8">
        <v>3</v>
      </c>
    </row>
    <row r="50" spans="1:14">
      <c r="A50" s="36"/>
      <c r="B50" s="72"/>
      <c r="C50" s="72"/>
      <c r="D50" s="72"/>
      <c r="E50" s="72"/>
      <c r="F50" s="72"/>
      <c r="G50" s="72"/>
      <c r="H50" s="72">
        <f>SUM(H2:H49)</f>
        <v>857</v>
      </c>
      <c r="I50" s="72"/>
      <c r="J50" s="72"/>
      <c r="K50" s="72"/>
      <c r="L50" s="72"/>
      <c r="M50" s="72"/>
      <c r="N50" s="72"/>
    </row>
    <row r="51" spans="1:14">
      <c r="A51" s="36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1:14" ht="16.5" thickBot="1"/>
    <row r="53" spans="1:14">
      <c r="B53" s="180" t="s">
        <v>5</v>
      </c>
      <c r="C53" s="183" t="s">
        <v>114</v>
      </c>
      <c r="D53" s="183" t="s">
        <v>3</v>
      </c>
      <c r="E53" s="177">
        <v>346</v>
      </c>
      <c r="F53" s="180">
        <v>216</v>
      </c>
      <c r="G53" s="186">
        <f>F53/E53</f>
        <v>0.62427745664739887</v>
      </c>
      <c r="H53" s="177">
        <v>199</v>
      </c>
      <c r="I53" s="43" t="s">
        <v>3</v>
      </c>
      <c r="J53" s="34" t="s">
        <v>130</v>
      </c>
      <c r="K53" s="7" t="s">
        <v>40</v>
      </c>
      <c r="L53" s="7" t="s">
        <v>135</v>
      </c>
    </row>
    <row r="54" spans="1:14">
      <c r="B54" s="181"/>
      <c r="C54" s="184"/>
      <c r="D54" s="184"/>
      <c r="E54" s="178"/>
      <c r="F54" s="181"/>
      <c r="G54" s="187"/>
      <c r="H54" s="178"/>
      <c r="I54" s="44" t="s">
        <v>153</v>
      </c>
      <c r="J54" s="34">
        <v>103</v>
      </c>
      <c r="K54" s="77">
        <v>72</v>
      </c>
      <c r="L54" s="62">
        <v>24</v>
      </c>
    </row>
    <row r="55" spans="1:14">
      <c r="B55" s="181"/>
      <c r="C55" s="184"/>
      <c r="D55" s="184"/>
      <c r="E55" s="178"/>
      <c r="F55" s="181"/>
      <c r="G55" s="187"/>
      <c r="H55" s="178"/>
      <c r="I55" s="44" t="s">
        <v>154</v>
      </c>
      <c r="J55" s="53">
        <f>J54/H53</f>
        <v>0.51758793969849248</v>
      </c>
      <c r="K55" s="135">
        <f>(K54+L54)/H53</f>
        <v>0.48241206030150752</v>
      </c>
      <c r="L55" s="136"/>
    </row>
    <row r="56" spans="1:14" ht="16.5" thickBot="1">
      <c r="B56" s="182"/>
      <c r="C56" s="185"/>
      <c r="D56" s="185"/>
      <c r="E56" s="179"/>
      <c r="F56" s="182"/>
      <c r="G56" s="188"/>
      <c r="H56" s="179"/>
      <c r="I56" s="45" t="s">
        <v>155</v>
      </c>
      <c r="J56" s="34">
        <v>10</v>
      </c>
      <c r="K56" s="7">
        <v>7</v>
      </c>
      <c r="L56" s="7">
        <v>3</v>
      </c>
    </row>
  </sheetData>
  <sortState ref="B2:E25">
    <sortCondition ref="C2:C25"/>
  </sortState>
  <mergeCells count="94">
    <mergeCell ref="H53:H56"/>
    <mergeCell ref="B53:B56"/>
    <mergeCell ref="C53:C56"/>
    <mergeCell ref="D53:D56"/>
    <mergeCell ref="E53:E56"/>
    <mergeCell ref="F53:F56"/>
    <mergeCell ref="G53:G56"/>
    <mergeCell ref="G42:G45"/>
    <mergeCell ref="H42:H45"/>
    <mergeCell ref="F46:F49"/>
    <mergeCell ref="G46:G49"/>
    <mergeCell ref="H46:H49"/>
    <mergeCell ref="G34:G37"/>
    <mergeCell ref="H34:H37"/>
    <mergeCell ref="G38:G41"/>
    <mergeCell ref="F38:F41"/>
    <mergeCell ref="H38:H41"/>
    <mergeCell ref="G26:G29"/>
    <mergeCell ref="H26:H29"/>
    <mergeCell ref="F30:F33"/>
    <mergeCell ref="G30:G33"/>
    <mergeCell ref="H30:H33"/>
    <mergeCell ref="G18:G21"/>
    <mergeCell ref="H18:H21"/>
    <mergeCell ref="F22:F25"/>
    <mergeCell ref="G22:G25"/>
    <mergeCell ref="H22:H25"/>
    <mergeCell ref="G10:G13"/>
    <mergeCell ref="H10:H13"/>
    <mergeCell ref="F14:F17"/>
    <mergeCell ref="G14:G17"/>
    <mergeCell ref="H14:H17"/>
    <mergeCell ref="G2:G5"/>
    <mergeCell ref="H2:H5"/>
    <mergeCell ref="F6:F9"/>
    <mergeCell ref="G6:G9"/>
    <mergeCell ref="H6:H9"/>
    <mergeCell ref="B46:B49"/>
    <mergeCell ref="C46:C49"/>
    <mergeCell ref="D46:D49"/>
    <mergeCell ref="E46:E49"/>
    <mergeCell ref="F2:F5"/>
    <mergeCell ref="F10:F13"/>
    <mergeCell ref="F18:F21"/>
    <mergeCell ref="F26:F29"/>
    <mergeCell ref="F34:F37"/>
    <mergeCell ref="F42:F45"/>
    <mergeCell ref="B38:B41"/>
    <mergeCell ref="C38:C41"/>
    <mergeCell ref="D38:D41"/>
    <mergeCell ref="E38:E41"/>
    <mergeCell ref="B42:B45"/>
    <mergeCell ref="C42:C45"/>
    <mergeCell ref="D42:D45"/>
    <mergeCell ref="E42:E45"/>
    <mergeCell ref="B30:B33"/>
    <mergeCell ref="C30:C33"/>
    <mergeCell ref="D30:D33"/>
    <mergeCell ref="E30:E33"/>
    <mergeCell ref="B34:B37"/>
    <mergeCell ref="C34:C37"/>
    <mergeCell ref="D34:D37"/>
    <mergeCell ref="E34:E37"/>
    <mergeCell ref="B22:B25"/>
    <mergeCell ref="C22:C25"/>
    <mergeCell ref="D22:D25"/>
    <mergeCell ref="E22:E25"/>
    <mergeCell ref="B26:B29"/>
    <mergeCell ref="C26:C29"/>
    <mergeCell ref="D26:D29"/>
    <mergeCell ref="E26:E29"/>
    <mergeCell ref="D14:D17"/>
    <mergeCell ref="E14:E17"/>
    <mergeCell ref="B10:B13"/>
    <mergeCell ref="B18:B21"/>
    <mergeCell ref="C18:C21"/>
    <mergeCell ref="D18:D21"/>
    <mergeCell ref="E18:E21"/>
    <mergeCell ref="A2:A49"/>
    <mergeCell ref="K55:L55"/>
    <mergeCell ref="F1:G1"/>
    <mergeCell ref="B2:B5"/>
    <mergeCell ref="C2:C5"/>
    <mergeCell ref="D2:D5"/>
    <mergeCell ref="E2:E5"/>
    <mergeCell ref="B6:B9"/>
    <mergeCell ref="C6:C9"/>
    <mergeCell ref="D6:D9"/>
    <mergeCell ref="E6:E9"/>
    <mergeCell ref="C10:C13"/>
    <mergeCell ref="D10:D13"/>
    <mergeCell ref="E10:E13"/>
    <mergeCell ref="B14:B17"/>
    <mergeCell ref="C14:C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5"/>
  <sheetViews>
    <sheetView topLeftCell="A25" workbookViewId="0">
      <selection activeCell="P10" sqref="P10"/>
    </sheetView>
  </sheetViews>
  <sheetFormatPr baseColWidth="10" defaultColWidth="11.25" defaultRowHeight="15.75"/>
  <cols>
    <col min="1" max="1" width="18.25" style="22" bestFit="1" customWidth="1"/>
    <col min="2" max="2" width="11.25" style="22"/>
    <col min="3" max="3" width="6.375" style="22" bestFit="1" customWidth="1"/>
    <col min="4" max="4" width="7.625" style="22" bestFit="1" customWidth="1"/>
    <col min="5" max="5" width="11.125" style="22" bestFit="1" customWidth="1"/>
    <col min="6" max="6" width="10.375" style="22" bestFit="1" customWidth="1"/>
    <col min="7" max="7" width="8.25" style="22" bestFit="1" customWidth="1"/>
    <col min="8" max="8" width="8.25" style="22" customWidth="1"/>
    <col min="9" max="16384" width="11.25" style="22"/>
  </cols>
  <sheetData>
    <row r="1" spans="1:15" ht="16.5" thickBot="1">
      <c r="A1" s="11" t="s">
        <v>0</v>
      </c>
      <c r="B1" s="12" t="s">
        <v>125</v>
      </c>
      <c r="C1" s="12" t="s">
        <v>127</v>
      </c>
      <c r="D1" s="13" t="s">
        <v>2</v>
      </c>
      <c r="E1" s="137" t="s">
        <v>139</v>
      </c>
      <c r="F1" s="138"/>
      <c r="G1" s="85" t="s">
        <v>141</v>
      </c>
    </row>
    <row r="2" spans="1:15">
      <c r="A2" s="139" t="s">
        <v>27</v>
      </c>
      <c r="B2" s="142">
        <v>16</v>
      </c>
      <c r="C2" s="142" t="s">
        <v>6</v>
      </c>
      <c r="D2" s="145">
        <v>89</v>
      </c>
      <c r="E2" s="209">
        <v>75</v>
      </c>
      <c r="F2" s="210">
        <f>E2/D2</f>
        <v>0.84269662921348309</v>
      </c>
      <c r="G2" s="211">
        <v>73</v>
      </c>
      <c r="H2" s="27" t="s">
        <v>3</v>
      </c>
      <c r="I2" s="24" t="s">
        <v>130</v>
      </c>
      <c r="J2" s="19" t="s">
        <v>131</v>
      </c>
      <c r="K2" s="19" t="s">
        <v>132</v>
      </c>
      <c r="L2" s="19" t="s">
        <v>135</v>
      </c>
      <c r="M2" s="105" t="s">
        <v>40</v>
      </c>
      <c r="N2" s="19" t="s">
        <v>138</v>
      </c>
      <c r="O2" s="19" t="s">
        <v>133</v>
      </c>
    </row>
    <row r="3" spans="1:15">
      <c r="A3" s="140"/>
      <c r="B3" s="143"/>
      <c r="C3" s="143"/>
      <c r="D3" s="146"/>
      <c r="E3" s="161"/>
      <c r="F3" s="204"/>
      <c r="G3" s="190"/>
      <c r="H3" s="28" t="s">
        <v>153</v>
      </c>
      <c r="I3" s="31">
        <v>6</v>
      </c>
      <c r="J3" s="16">
        <v>29</v>
      </c>
      <c r="K3" s="16">
        <v>1</v>
      </c>
      <c r="L3" s="16">
        <v>8</v>
      </c>
      <c r="M3" s="106">
        <v>10</v>
      </c>
      <c r="N3" s="25">
        <v>6</v>
      </c>
      <c r="O3" s="16">
        <v>13</v>
      </c>
    </row>
    <row r="4" spans="1:15">
      <c r="A4" s="140"/>
      <c r="B4" s="143"/>
      <c r="C4" s="143"/>
      <c r="D4" s="146"/>
      <c r="E4" s="161"/>
      <c r="F4" s="204"/>
      <c r="G4" s="190"/>
      <c r="H4" s="28" t="s">
        <v>154</v>
      </c>
      <c r="I4" s="64">
        <f>I3/G2</f>
        <v>8.2191780821917804E-2</v>
      </c>
      <c r="J4" s="65">
        <f>J3/G2</f>
        <v>0.39726027397260272</v>
      </c>
      <c r="K4" s="65">
        <f>K3/G2</f>
        <v>1.3698630136986301E-2</v>
      </c>
      <c r="L4" s="65">
        <f>L3/G2</f>
        <v>0.1095890410958904</v>
      </c>
      <c r="M4" s="111">
        <f>M3/G2</f>
        <v>0.13698630136986301</v>
      </c>
      <c r="N4" s="71">
        <f>N3/G2</f>
        <v>8.2191780821917804E-2</v>
      </c>
      <c r="O4" s="65">
        <f>O3/G2</f>
        <v>0.17808219178082191</v>
      </c>
    </row>
    <row r="5" spans="1:15">
      <c r="A5" s="141"/>
      <c r="B5" s="144"/>
      <c r="C5" s="144"/>
      <c r="D5" s="147"/>
      <c r="E5" s="162"/>
      <c r="F5" s="204"/>
      <c r="G5" s="191"/>
      <c r="H5" s="28" t="s">
        <v>155</v>
      </c>
      <c r="I5" s="32">
        <v>0</v>
      </c>
      <c r="J5" s="19">
        <v>2</v>
      </c>
      <c r="K5" s="19">
        <v>0</v>
      </c>
      <c r="L5" s="19">
        <v>0</v>
      </c>
      <c r="M5" s="105">
        <v>1</v>
      </c>
      <c r="N5" s="26">
        <v>0</v>
      </c>
      <c r="O5" s="9">
        <v>1</v>
      </c>
    </row>
    <row r="6" spans="1:15">
      <c r="A6" s="148" t="s">
        <v>29</v>
      </c>
      <c r="B6" s="149">
        <v>17</v>
      </c>
      <c r="C6" s="149" t="s">
        <v>6</v>
      </c>
      <c r="D6" s="150">
        <v>77</v>
      </c>
      <c r="E6" s="160">
        <v>68</v>
      </c>
      <c r="F6" s="204">
        <f t="shared" ref="F6" si="0">E6/D6</f>
        <v>0.88311688311688308</v>
      </c>
      <c r="G6" s="189">
        <v>65</v>
      </c>
      <c r="H6" s="28" t="s">
        <v>3</v>
      </c>
      <c r="I6" s="32" t="s">
        <v>132</v>
      </c>
      <c r="J6" s="19" t="s">
        <v>130</v>
      </c>
      <c r="K6" s="105" t="s">
        <v>40</v>
      </c>
      <c r="L6" s="19" t="s">
        <v>135</v>
      </c>
      <c r="M6" s="19" t="s">
        <v>131</v>
      </c>
      <c r="N6" s="19" t="s">
        <v>133</v>
      </c>
    </row>
    <row r="7" spans="1:15">
      <c r="A7" s="140"/>
      <c r="B7" s="143"/>
      <c r="C7" s="143"/>
      <c r="D7" s="146"/>
      <c r="E7" s="161"/>
      <c r="F7" s="204"/>
      <c r="G7" s="190"/>
      <c r="H7" s="28" t="s">
        <v>153</v>
      </c>
      <c r="I7" s="32">
        <v>1</v>
      </c>
      <c r="J7" s="19">
        <v>7</v>
      </c>
      <c r="K7" s="105">
        <v>19</v>
      </c>
      <c r="L7" s="19">
        <v>7</v>
      </c>
      <c r="M7" s="19">
        <v>17</v>
      </c>
      <c r="N7" s="19">
        <v>14</v>
      </c>
    </row>
    <row r="8" spans="1:15">
      <c r="A8" s="140"/>
      <c r="B8" s="143"/>
      <c r="C8" s="143"/>
      <c r="D8" s="146"/>
      <c r="E8" s="161"/>
      <c r="F8" s="204"/>
      <c r="G8" s="190"/>
      <c r="H8" s="28" t="s">
        <v>154</v>
      </c>
      <c r="I8" s="68">
        <f>I7/G6</f>
        <v>1.5384615384615385E-2</v>
      </c>
      <c r="J8" s="67">
        <f>J7/G6</f>
        <v>0.1076923076923077</v>
      </c>
      <c r="K8" s="110">
        <f>K7/G6</f>
        <v>0.29230769230769232</v>
      </c>
      <c r="L8" s="67">
        <f>L7/G6</f>
        <v>0.1076923076923077</v>
      </c>
      <c r="M8" s="67">
        <f>M7/G6</f>
        <v>0.26153846153846155</v>
      </c>
      <c r="N8" s="67">
        <f>N7/G6</f>
        <v>0.2153846153846154</v>
      </c>
    </row>
    <row r="9" spans="1:15">
      <c r="A9" s="141"/>
      <c r="B9" s="144"/>
      <c r="C9" s="144"/>
      <c r="D9" s="147"/>
      <c r="E9" s="162"/>
      <c r="F9" s="204"/>
      <c r="G9" s="191"/>
      <c r="H9" s="28" t="s">
        <v>155</v>
      </c>
      <c r="I9" s="32"/>
      <c r="J9" s="19"/>
      <c r="K9" s="105">
        <v>2</v>
      </c>
      <c r="L9" s="19"/>
      <c r="M9" s="19">
        <v>1</v>
      </c>
      <c r="N9" s="19">
        <v>1</v>
      </c>
    </row>
    <row r="10" spans="1:15">
      <c r="A10" s="148" t="s">
        <v>32</v>
      </c>
      <c r="B10" s="149">
        <v>19</v>
      </c>
      <c r="C10" s="149" t="s">
        <v>3</v>
      </c>
      <c r="D10" s="150">
        <v>92</v>
      </c>
      <c r="E10" s="160">
        <v>69</v>
      </c>
      <c r="F10" s="204">
        <f t="shared" ref="F10" si="1">E10/D10</f>
        <v>0.75</v>
      </c>
      <c r="G10" s="189">
        <v>63</v>
      </c>
      <c r="H10" s="28" t="s">
        <v>3</v>
      </c>
      <c r="I10" s="109" t="s">
        <v>150</v>
      </c>
      <c r="J10" s="19" t="s">
        <v>151</v>
      </c>
    </row>
    <row r="11" spans="1:15">
      <c r="A11" s="140"/>
      <c r="B11" s="143"/>
      <c r="C11" s="143"/>
      <c r="D11" s="146"/>
      <c r="E11" s="161"/>
      <c r="F11" s="204"/>
      <c r="G11" s="190"/>
      <c r="H11" s="28" t="s">
        <v>153</v>
      </c>
      <c r="I11" s="109">
        <v>28</v>
      </c>
      <c r="J11" s="19">
        <v>35</v>
      </c>
    </row>
    <row r="12" spans="1:15">
      <c r="A12" s="140"/>
      <c r="B12" s="143"/>
      <c r="C12" s="143"/>
      <c r="D12" s="146"/>
      <c r="E12" s="161"/>
      <c r="F12" s="204"/>
      <c r="G12" s="190"/>
      <c r="H12" s="28" t="s">
        <v>154</v>
      </c>
      <c r="I12" s="108">
        <f>I11/G10</f>
        <v>0.44444444444444442</v>
      </c>
      <c r="J12" s="102">
        <f>J11/G10</f>
        <v>0.55555555555555558</v>
      </c>
    </row>
    <row r="13" spans="1:15">
      <c r="A13" s="141"/>
      <c r="B13" s="144"/>
      <c r="C13" s="144"/>
      <c r="D13" s="147"/>
      <c r="E13" s="162"/>
      <c r="F13" s="204"/>
      <c r="G13" s="191"/>
      <c r="H13" s="28" t="s">
        <v>155</v>
      </c>
      <c r="I13" s="109">
        <v>2</v>
      </c>
      <c r="J13" s="19">
        <v>3</v>
      </c>
    </row>
    <row r="14" spans="1:15">
      <c r="A14" s="148" t="s">
        <v>41</v>
      </c>
      <c r="B14" s="149">
        <v>23</v>
      </c>
      <c r="C14" s="149" t="s">
        <v>6</v>
      </c>
      <c r="D14" s="150">
        <v>46</v>
      </c>
      <c r="E14" s="160">
        <v>39</v>
      </c>
      <c r="F14" s="204">
        <f t="shared" ref="F14" si="2">E14/D14</f>
        <v>0.84782608695652173</v>
      </c>
      <c r="G14" s="189">
        <v>38</v>
      </c>
      <c r="H14" s="28" t="s">
        <v>3</v>
      </c>
      <c r="I14" s="32" t="s">
        <v>133</v>
      </c>
      <c r="J14" s="19" t="s">
        <v>131</v>
      </c>
      <c r="K14" s="19" t="s">
        <v>135</v>
      </c>
      <c r="L14" s="19" t="s">
        <v>138</v>
      </c>
      <c r="M14" s="19" t="s">
        <v>130</v>
      </c>
      <c r="N14" s="26" t="s">
        <v>132</v>
      </c>
      <c r="O14" s="105" t="s">
        <v>40</v>
      </c>
    </row>
    <row r="15" spans="1:15">
      <c r="A15" s="140"/>
      <c r="B15" s="143"/>
      <c r="C15" s="143"/>
      <c r="D15" s="146"/>
      <c r="E15" s="161"/>
      <c r="F15" s="204"/>
      <c r="G15" s="190"/>
      <c r="H15" s="28" t="s">
        <v>153</v>
      </c>
      <c r="I15" s="32">
        <v>10</v>
      </c>
      <c r="J15" s="19">
        <v>12</v>
      </c>
      <c r="K15" s="19">
        <v>2</v>
      </c>
      <c r="L15" s="19">
        <v>4</v>
      </c>
      <c r="M15" s="19">
        <v>3</v>
      </c>
      <c r="N15" s="26">
        <v>0</v>
      </c>
      <c r="O15" s="105">
        <v>7</v>
      </c>
    </row>
    <row r="16" spans="1:15">
      <c r="A16" s="140"/>
      <c r="B16" s="143"/>
      <c r="C16" s="143"/>
      <c r="D16" s="146"/>
      <c r="E16" s="161"/>
      <c r="F16" s="204"/>
      <c r="G16" s="190"/>
      <c r="H16" s="28" t="s">
        <v>154</v>
      </c>
      <c r="I16" s="103">
        <f>I15/G14</f>
        <v>0.26315789473684209</v>
      </c>
      <c r="J16" s="103">
        <f>J15/G14</f>
        <v>0.31578947368421051</v>
      </c>
      <c r="K16" s="103">
        <f>K15/G14</f>
        <v>5.2631578947368418E-2</v>
      </c>
      <c r="L16" s="103">
        <f>L15/G14</f>
        <v>0.10526315789473684</v>
      </c>
      <c r="M16" s="103">
        <f>M15/G14</f>
        <v>7.8947368421052627E-2</v>
      </c>
      <c r="N16" s="103">
        <f>N15/G14</f>
        <v>0</v>
      </c>
      <c r="O16" s="108">
        <f>O15/G14</f>
        <v>0.18421052631578946</v>
      </c>
    </row>
    <row r="17" spans="1:15">
      <c r="A17" s="141"/>
      <c r="B17" s="144"/>
      <c r="C17" s="144"/>
      <c r="D17" s="147"/>
      <c r="E17" s="162"/>
      <c r="F17" s="204"/>
      <c r="G17" s="191"/>
      <c r="H17" s="28" t="s">
        <v>155</v>
      </c>
      <c r="I17" s="32">
        <v>1</v>
      </c>
      <c r="J17" s="19">
        <v>2</v>
      </c>
      <c r="K17" s="19">
        <v>0</v>
      </c>
      <c r="L17" s="19">
        <v>0</v>
      </c>
      <c r="M17" s="19">
        <v>0</v>
      </c>
      <c r="N17" s="26">
        <v>0</v>
      </c>
      <c r="O17" s="105">
        <v>1</v>
      </c>
    </row>
    <row r="18" spans="1:15">
      <c r="A18" s="148" t="s">
        <v>43</v>
      </c>
      <c r="B18" s="149">
        <v>24</v>
      </c>
      <c r="C18" s="149" t="s">
        <v>3</v>
      </c>
      <c r="D18" s="150">
        <v>122</v>
      </c>
      <c r="E18" s="160">
        <v>90</v>
      </c>
      <c r="F18" s="204">
        <f t="shared" ref="F18" si="3">E18/D18</f>
        <v>0.73770491803278693</v>
      </c>
      <c r="G18" s="189">
        <v>82</v>
      </c>
      <c r="H18" s="28" t="s">
        <v>3</v>
      </c>
      <c r="I18" s="32" t="s">
        <v>130</v>
      </c>
      <c r="J18" s="105" t="s">
        <v>40</v>
      </c>
    </row>
    <row r="19" spans="1:15">
      <c r="A19" s="140"/>
      <c r="B19" s="143"/>
      <c r="C19" s="143"/>
      <c r="D19" s="146"/>
      <c r="E19" s="161"/>
      <c r="F19" s="204"/>
      <c r="G19" s="190"/>
      <c r="H19" s="28" t="s">
        <v>153</v>
      </c>
      <c r="I19" s="32">
        <v>60</v>
      </c>
      <c r="J19" s="105">
        <v>22</v>
      </c>
    </row>
    <row r="20" spans="1:15">
      <c r="A20" s="140"/>
      <c r="B20" s="143"/>
      <c r="C20" s="143"/>
      <c r="D20" s="146"/>
      <c r="E20" s="161"/>
      <c r="F20" s="204"/>
      <c r="G20" s="190"/>
      <c r="H20" s="28" t="s">
        <v>154</v>
      </c>
      <c r="I20" s="68">
        <f>I19/G18</f>
        <v>0.73170731707317072</v>
      </c>
      <c r="J20" s="110">
        <f>J19/G18</f>
        <v>0.26829268292682928</v>
      </c>
    </row>
    <row r="21" spans="1:15">
      <c r="A21" s="141"/>
      <c r="B21" s="144"/>
      <c r="C21" s="144"/>
      <c r="D21" s="147"/>
      <c r="E21" s="162"/>
      <c r="F21" s="204"/>
      <c r="G21" s="191"/>
      <c r="H21" s="28" t="s">
        <v>155</v>
      </c>
      <c r="I21" s="32">
        <v>4</v>
      </c>
      <c r="J21" s="105">
        <v>1</v>
      </c>
    </row>
    <row r="22" spans="1:15">
      <c r="A22" s="148" t="s">
        <v>53</v>
      </c>
      <c r="B22" s="149">
        <v>33</v>
      </c>
      <c r="C22" s="149" t="s">
        <v>3</v>
      </c>
      <c r="D22" s="150">
        <v>145</v>
      </c>
      <c r="E22" s="160">
        <v>78</v>
      </c>
      <c r="F22" s="204">
        <f t="shared" ref="F22" si="4">E22/D22</f>
        <v>0.53793103448275859</v>
      </c>
      <c r="G22" s="189">
        <v>68</v>
      </c>
      <c r="H22" s="28" t="s">
        <v>3</v>
      </c>
      <c r="I22" s="109" t="s">
        <v>25</v>
      </c>
    </row>
    <row r="23" spans="1:15">
      <c r="A23" s="140"/>
      <c r="B23" s="143"/>
      <c r="C23" s="143"/>
      <c r="D23" s="146"/>
      <c r="E23" s="161"/>
      <c r="F23" s="204"/>
      <c r="G23" s="190"/>
      <c r="H23" s="28" t="s">
        <v>153</v>
      </c>
      <c r="I23" s="109">
        <v>68</v>
      </c>
    </row>
    <row r="24" spans="1:15">
      <c r="A24" s="140"/>
      <c r="B24" s="143"/>
      <c r="C24" s="143"/>
      <c r="D24" s="146"/>
      <c r="E24" s="161"/>
      <c r="F24" s="204"/>
      <c r="G24" s="190"/>
      <c r="H24" s="28" t="s">
        <v>154</v>
      </c>
      <c r="I24" s="108">
        <f>I23/G22</f>
        <v>1</v>
      </c>
    </row>
    <row r="25" spans="1:15">
      <c r="A25" s="141"/>
      <c r="B25" s="144"/>
      <c r="C25" s="144"/>
      <c r="D25" s="147"/>
      <c r="E25" s="162"/>
      <c r="F25" s="204"/>
      <c r="G25" s="191"/>
      <c r="H25" s="28" t="s">
        <v>155</v>
      </c>
      <c r="I25" s="109"/>
    </row>
    <row r="26" spans="1:15">
      <c r="A26" s="148" t="s">
        <v>71</v>
      </c>
      <c r="B26" s="149">
        <v>40</v>
      </c>
      <c r="C26" s="149" t="s">
        <v>3</v>
      </c>
      <c r="D26" s="150">
        <v>109</v>
      </c>
      <c r="E26" s="160">
        <v>96</v>
      </c>
      <c r="F26" s="204">
        <f t="shared" ref="F26" si="5">E26/D26</f>
        <v>0.88073394495412849</v>
      </c>
      <c r="G26" s="189">
        <v>94</v>
      </c>
      <c r="H26" s="28" t="s">
        <v>3</v>
      </c>
      <c r="I26" s="32" t="s">
        <v>135</v>
      </c>
      <c r="J26" s="9" t="s">
        <v>133</v>
      </c>
      <c r="K26" s="9" t="s">
        <v>138</v>
      </c>
      <c r="L26" s="105" t="s">
        <v>134</v>
      </c>
    </row>
    <row r="27" spans="1:15">
      <c r="A27" s="140"/>
      <c r="B27" s="143"/>
      <c r="C27" s="143"/>
      <c r="D27" s="146"/>
      <c r="E27" s="161"/>
      <c r="F27" s="204"/>
      <c r="G27" s="190"/>
      <c r="H27" s="28" t="s">
        <v>153</v>
      </c>
      <c r="I27" s="32">
        <v>18</v>
      </c>
      <c r="J27" s="9">
        <v>25</v>
      </c>
      <c r="K27" s="9">
        <v>29</v>
      </c>
      <c r="L27" s="105">
        <v>22</v>
      </c>
    </row>
    <row r="28" spans="1:15">
      <c r="A28" s="140"/>
      <c r="B28" s="143"/>
      <c r="C28" s="143"/>
      <c r="D28" s="146"/>
      <c r="E28" s="161"/>
      <c r="F28" s="204"/>
      <c r="G28" s="190"/>
      <c r="H28" s="28" t="s">
        <v>154</v>
      </c>
      <c r="I28" s="68">
        <f>I27/G26</f>
        <v>0.19148936170212766</v>
      </c>
      <c r="J28" s="54">
        <f>J27/G26</f>
        <v>0.26595744680851063</v>
      </c>
      <c r="K28" s="54">
        <f>K27/G26</f>
        <v>0.30851063829787234</v>
      </c>
      <c r="L28" s="110">
        <f>L27/G26</f>
        <v>0.23404255319148937</v>
      </c>
    </row>
    <row r="29" spans="1:15">
      <c r="A29" s="141"/>
      <c r="B29" s="144"/>
      <c r="C29" s="144"/>
      <c r="D29" s="147"/>
      <c r="E29" s="162"/>
      <c r="F29" s="204"/>
      <c r="G29" s="191"/>
      <c r="H29" s="28" t="s">
        <v>155</v>
      </c>
      <c r="I29" s="32">
        <v>1</v>
      </c>
      <c r="J29" s="9">
        <v>1</v>
      </c>
      <c r="K29" s="9">
        <v>2</v>
      </c>
      <c r="L29" s="105">
        <v>1</v>
      </c>
    </row>
    <row r="30" spans="1:15">
      <c r="A30" s="148" t="s">
        <v>78</v>
      </c>
      <c r="B30" s="149">
        <v>47</v>
      </c>
      <c r="C30" s="149" t="s">
        <v>6</v>
      </c>
      <c r="D30" s="150">
        <v>83</v>
      </c>
      <c r="E30" s="160">
        <v>68</v>
      </c>
      <c r="F30" s="204">
        <f t="shared" ref="F30" si="6">E30/D30</f>
        <v>0.81927710843373491</v>
      </c>
      <c r="G30" s="189">
        <v>65</v>
      </c>
      <c r="H30" s="28" t="s">
        <v>3</v>
      </c>
      <c r="I30" s="32" t="s">
        <v>133</v>
      </c>
      <c r="J30" s="19" t="s">
        <v>131</v>
      </c>
      <c r="K30" s="105" t="s">
        <v>40</v>
      </c>
      <c r="L30" s="19" t="s">
        <v>135</v>
      </c>
      <c r="M30" s="19" t="s">
        <v>147</v>
      </c>
      <c r="N30" s="19" t="s">
        <v>130</v>
      </c>
      <c r="O30" s="19" t="s">
        <v>132</v>
      </c>
    </row>
    <row r="31" spans="1:15">
      <c r="A31" s="140"/>
      <c r="B31" s="143"/>
      <c r="C31" s="143"/>
      <c r="D31" s="146"/>
      <c r="E31" s="161"/>
      <c r="F31" s="204"/>
      <c r="G31" s="190"/>
      <c r="H31" s="28" t="s">
        <v>153</v>
      </c>
      <c r="I31" s="32">
        <v>6</v>
      </c>
      <c r="J31" s="19">
        <v>15</v>
      </c>
      <c r="K31" s="105">
        <v>6</v>
      </c>
      <c r="L31" s="19">
        <v>18</v>
      </c>
      <c r="M31" s="19">
        <v>7</v>
      </c>
      <c r="N31" s="19">
        <v>10</v>
      </c>
      <c r="O31" s="19">
        <v>3</v>
      </c>
    </row>
    <row r="32" spans="1:15">
      <c r="A32" s="140"/>
      <c r="B32" s="143"/>
      <c r="C32" s="143"/>
      <c r="D32" s="146"/>
      <c r="E32" s="161"/>
      <c r="F32" s="204"/>
      <c r="G32" s="190"/>
      <c r="H32" s="28" t="s">
        <v>154</v>
      </c>
      <c r="I32" s="103">
        <f>I31/G30</f>
        <v>9.2307692307692313E-2</v>
      </c>
      <c r="J32" s="103">
        <f>J31/G30</f>
        <v>0.23076923076923078</v>
      </c>
      <c r="K32" s="108">
        <f>K31/G30</f>
        <v>9.2307692307692313E-2</v>
      </c>
      <c r="L32" s="103">
        <f>L31/G30</f>
        <v>0.27692307692307694</v>
      </c>
      <c r="M32" s="103">
        <f>M31/G30</f>
        <v>0.1076923076923077</v>
      </c>
      <c r="N32" s="103">
        <f>N31/G30</f>
        <v>0.15384615384615385</v>
      </c>
      <c r="O32" s="103">
        <f>O31/G30</f>
        <v>4.6153846153846156E-2</v>
      </c>
    </row>
    <row r="33" spans="1:15">
      <c r="A33" s="141"/>
      <c r="B33" s="144"/>
      <c r="C33" s="144"/>
      <c r="D33" s="147"/>
      <c r="E33" s="162"/>
      <c r="F33" s="204"/>
      <c r="G33" s="191"/>
      <c r="H33" s="28" t="s">
        <v>155</v>
      </c>
      <c r="I33" s="32"/>
      <c r="J33" s="19"/>
      <c r="K33" s="105"/>
      <c r="L33" s="19"/>
      <c r="M33" s="9"/>
      <c r="N33" s="9"/>
      <c r="O33" s="9"/>
    </row>
    <row r="34" spans="1:15">
      <c r="A34" s="148" t="s">
        <v>94</v>
      </c>
      <c r="B34" s="149">
        <v>64</v>
      </c>
      <c r="C34" s="149" t="s">
        <v>6</v>
      </c>
      <c r="D34" s="150">
        <v>84</v>
      </c>
      <c r="E34" s="160">
        <v>70</v>
      </c>
      <c r="F34" s="204">
        <f t="shared" ref="F34" si="7">E34/D34</f>
        <v>0.83333333333333337</v>
      </c>
      <c r="G34" s="189">
        <v>63</v>
      </c>
      <c r="H34" s="28" t="s">
        <v>3</v>
      </c>
      <c r="I34" s="109" t="s">
        <v>134</v>
      </c>
      <c r="J34" s="19" t="s">
        <v>133</v>
      </c>
      <c r="K34" s="19" t="s">
        <v>135</v>
      </c>
      <c r="L34" s="19" t="s">
        <v>131</v>
      </c>
      <c r="M34" s="19" t="s">
        <v>130</v>
      </c>
    </row>
    <row r="35" spans="1:15">
      <c r="A35" s="140"/>
      <c r="B35" s="143"/>
      <c r="C35" s="143"/>
      <c r="D35" s="146"/>
      <c r="E35" s="161"/>
      <c r="F35" s="204"/>
      <c r="G35" s="190"/>
      <c r="H35" s="28" t="s">
        <v>153</v>
      </c>
      <c r="I35" s="109">
        <v>27</v>
      </c>
      <c r="J35" s="19">
        <v>19</v>
      </c>
      <c r="K35" s="19">
        <v>0</v>
      </c>
      <c r="L35" s="19">
        <v>2</v>
      </c>
      <c r="M35" s="19">
        <v>15</v>
      </c>
    </row>
    <row r="36" spans="1:15">
      <c r="A36" s="140"/>
      <c r="B36" s="143"/>
      <c r="C36" s="143"/>
      <c r="D36" s="146"/>
      <c r="E36" s="161"/>
      <c r="F36" s="204"/>
      <c r="G36" s="190"/>
      <c r="H36" s="28" t="s">
        <v>154</v>
      </c>
      <c r="I36" s="108">
        <f>I35/G34</f>
        <v>0.42857142857142855</v>
      </c>
      <c r="J36" s="67">
        <f>J35/G34</f>
        <v>0.30158730158730157</v>
      </c>
      <c r="K36" s="67">
        <f>K35/G34</f>
        <v>0</v>
      </c>
      <c r="L36" s="67">
        <f>L35/G34</f>
        <v>3.1746031746031744E-2</v>
      </c>
      <c r="M36" s="67">
        <f>M35/G34</f>
        <v>0.23809523809523808</v>
      </c>
    </row>
    <row r="37" spans="1:15">
      <c r="A37" s="141"/>
      <c r="B37" s="144"/>
      <c r="C37" s="144"/>
      <c r="D37" s="147"/>
      <c r="E37" s="162"/>
      <c r="F37" s="204"/>
      <c r="G37" s="191"/>
      <c r="H37" s="28" t="s">
        <v>155</v>
      </c>
      <c r="I37" s="109">
        <v>2</v>
      </c>
      <c r="J37" s="19">
        <v>1</v>
      </c>
      <c r="K37" s="19">
        <v>0</v>
      </c>
      <c r="L37" s="19">
        <v>0</v>
      </c>
      <c r="M37" s="9">
        <v>1</v>
      </c>
    </row>
    <row r="38" spans="1:15">
      <c r="A38" s="148" t="s">
        <v>42</v>
      </c>
      <c r="B38" s="149">
        <v>79</v>
      </c>
      <c r="C38" s="149" t="s">
        <v>3</v>
      </c>
      <c r="D38" s="150">
        <v>145</v>
      </c>
      <c r="E38" s="160">
        <v>108</v>
      </c>
      <c r="F38" s="204">
        <f t="shared" ref="F38" si="8">E38/D38</f>
        <v>0.7448275862068966</v>
      </c>
      <c r="G38" s="189">
        <v>88</v>
      </c>
      <c r="H38" s="28" t="s">
        <v>3</v>
      </c>
      <c r="I38" s="32" t="s">
        <v>131</v>
      </c>
      <c r="J38" s="105" t="s">
        <v>134</v>
      </c>
    </row>
    <row r="39" spans="1:15">
      <c r="A39" s="140"/>
      <c r="B39" s="143"/>
      <c r="C39" s="143"/>
      <c r="D39" s="146"/>
      <c r="E39" s="161"/>
      <c r="F39" s="204"/>
      <c r="G39" s="190"/>
      <c r="H39" s="28" t="s">
        <v>153</v>
      </c>
      <c r="I39" s="33">
        <v>48</v>
      </c>
      <c r="J39" s="122">
        <v>40</v>
      </c>
    </row>
    <row r="40" spans="1:15">
      <c r="A40" s="140"/>
      <c r="B40" s="143"/>
      <c r="C40" s="143"/>
      <c r="D40" s="146"/>
      <c r="E40" s="161"/>
      <c r="F40" s="204"/>
      <c r="G40" s="190"/>
      <c r="H40" s="28" t="s">
        <v>154</v>
      </c>
      <c r="I40" s="121">
        <f>I39/G38</f>
        <v>0.54545454545454541</v>
      </c>
      <c r="J40" s="123">
        <f>J39/G38</f>
        <v>0.45454545454545453</v>
      </c>
    </row>
    <row r="41" spans="1:15">
      <c r="A41" s="141"/>
      <c r="B41" s="144"/>
      <c r="C41" s="144"/>
      <c r="D41" s="147"/>
      <c r="E41" s="162"/>
      <c r="F41" s="204"/>
      <c r="G41" s="191"/>
      <c r="H41" s="28" t="s">
        <v>155</v>
      </c>
      <c r="I41" s="33">
        <v>3</v>
      </c>
      <c r="J41" s="122">
        <v>2</v>
      </c>
    </row>
    <row r="42" spans="1:15">
      <c r="A42" s="160" t="s">
        <v>110</v>
      </c>
      <c r="B42" s="149">
        <v>86</v>
      </c>
      <c r="C42" s="149" t="s">
        <v>6</v>
      </c>
      <c r="D42" s="150">
        <v>62</v>
      </c>
      <c r="E42" s="181">
        <v>51</v>
      </c>
      <c r="F42" s="204">
        <f t="shared" ref="F42" si="9">E42/D42</f>
        <v>0.82258064516129037</v>
      </c>
      <c r="G42" s="178">
        <v>50</v>
      </c>
      <c r="H42" s="28" t="s">
        <v>3</v>
      </c>
      <c r="I42" s="34" t="s">
        <v>131</v>
      </c>
      <c r="J42" s="9" t="s">
        <v>135</v>
      </c>
      <c r="K42" s="9" t="s">
        <v>130</v>
      </c>
      <c r="L42" s="105" t="s">
        <v>40</v>
      </c>
      <c r="M42" s="9" t="s">
        <v>133</v>
      </c>
      <c r="N42" s="9" t="s">
        <v>132</v>
      </c>
    </row>
    <row r="43" spans="1:15">
      <c r="A43" s="161"/>
      <c r="B43" s="143"/>
      <c r="C43" s="143"/>
      <c r="D43" s="146"/>
      <c r="E43" s="181"/>
      <c r="F43" s="204"/>
      <c r="G43" s="178"/>
      <c r="H43" s="28" t="s">
        <v>153</v>
      </c>
      <c r="I43" s="34">
        <v>8</v>
      </c>
      <c r="J43" s="9">
        <v>7</v>
      </c>
      <c r="K43" s="9">
        <v>6</v>
      </c>
      <c r="L43" s="105">
        <v>22</v>
      </c>
      <c r="M43" s="9">
        <v>6</v>
      </c>
      <c r="N43" s="9">
        <v>1</v>
      </c>
    </row>
    <row r="44" spans="1:15">
      <c r="A44" s="161"/>
      <c r="B44" s="143"/>
      <c r="C44" s="143"/>
      <c r="D44" s="146"/>
      <c r="E44" s="181"/>
      <c r="F44" s="204"/>
      <c r="G44" s="178"/>
      <c r="H44" s="28" t="s">
        <v>154</v>
      </c>
      <c r="I44" s="97">
        <f>I43/G42</f>
        <v>0.16</v>
      </c>
      <c r="J44" s="97">
        <f>J43/G42</f>
        <v>0.14000000000000001</v>
      </c>
      <c r="K44" s="97">
        <f>K43/G42</f>
        <v>0.12</v>
      </c>
      <c r="L44" s="108">
        <f>L43/G42</f>
        <v>0.44</v>
      </c>
      <c r="M44" s="97">
        <f>M43/G42</f>
        <v>0.12</v>
      </c>
      <c r="N44" s="97">
        <f>N43/G42</f>
        <v>0.02</v>
      </c>
    </row>
    <row r="45" spans="1:15">
      <c r="A45" s="162"/>
      <c r="B45" s="144"/>
      <c r="C45" s="144"/>
      <c r="D45" s="147"/>
      <c r="E45" s="181"/>
      <c r="F45" s="204"/>
      <c r="G45" s="178"/>
      <c r="H45" s="28" t="s">
        <v>155</v>
      </c>
      <c r="I45" s="34">
        <v>1</v>
      </c>
      <c r="J45" s="9">
        <v>0</v>
      </c>
      <c r="K45" s="9">
        <v>0</v>
      </c>
      <c r="L45" s="105">
        <v>3</v>
      </c>
      <c r="M45" s="9">
        <v>0</v>
      </c>
      <c r="N45" s="9">
        <v>0</v>
      </c>
    </row>
    <row r="46" spans="1:15">
      <c r="A46" s="195" t="s">
        <v>63</v>
      </c>
      <c r="B46" s="197">
        <v>87</v>
      </c>
      <c r="C46" s="197" t="s">
        <v>3</v>
      </c>
      <c r="D46" s="199">
        <v>105</v>
      </c>
      <c r="E46" s="195">
        <v>88</v>
      </c>
      <c r="F46" s="192">
        <f t="shared" ref="F46" si="10">E46/D46</f>
        <v>0.83809523809523812</v>
      </c>
      <c r="G46" s="199">
        <v>74</v>
      </c>
      <c r="H46" s="28" t="s">
        <v>3</v>
      </c>
      <c r="I46" s="39" t="s">
        <v>133</v>
      </c>
      <c r="J46" s="8" t="s">
        <v>131</v>
      </c>
    </row>
    <row r="47" spans="1:15">
      <c r="A47" s="195"/>
      <c r="B47" s="197"/>
      <c r="C47" s="197"/>
      <c r="D47" s="199"/>
      <c r="E47" s="195"/>
      <c r="F47" s="192"/>
      <c r="G47" s="199"/>
      <c r="H47" s="28" t="s">
        <v>153</v>
      </c>
      <c r="I47" s="39">
        <v>31</v>
      </c>
      <c r="J47" s="8">
        <v>43</v>
      </c>
    </row>
    <row r="48" spans="1:15">
      <c r="A48" s="195"/>
      <c r="B48" s="197"/>
      <c r="C48" s="197"/>
      <c r="D48" s="199"/>
      <c r="E48" s="195"/>
      <c r="F48" s="192"/>
      <c r="G48" s="199"/>
      <c r="H48" s="28" t="s">
        <v>154</v>
      </c>
      <c r="I48" s="99">
        <f>I47/G46</f>
        <v>0.41891891891891891</v>
      </c>
      <c r="J48" s="100">
        <f>J47/G46</f>
        <v>0.58108108108108103</v>
      </c>
    </row>
    <row r="49" spans="1:12" ht="16.5" thickBot="1">
      <c r="A49" s="196"/>
      <c r="B49" s="198"/>
      <c r="C49" s="198"/>
      <c r="D49" s="200"/>
      <c r="E49" s="196"/>
      <c r="F49" s="234"/>
      <c r="G49" s="200"/>
      <c r="H49" s="30" t="s">
        <v>155</v>
      </c>
      <c r="I49" s="39">
        <v>2</v>
      </c>
      <c r="J49" s="8">
        <v>3</v>
      </c>
    </row>
    <row r="51" spans="1:12" ht="16.5" thickBot="1"/>
    <row r="52" spans="1:12">
      <c r="A52" s="180" t="s">
        <v>28</v>
      </c>
      <c r="B52" s="183" t="s">
        <v>114</v>
      </c>
      <c r="C52" s="183" t="s">
        <v>3</v>
      </c>
      <c r="D52" s="177">
        <v>300</v>
      </c>
      <c r="E52" s="180">
        <v>222</v>
      </c>
      <c r="F52" s="186">
        <f>E52/D52</f>
        <v>0.74</v>
      </c>
      <c r="G52" s="177">
        <v>208</v>
      </c>
      <c r="H52" s="27" t="s">
        <v>3</v>
      </c>
      <c r="I52" s="34" t="s">
        <v>130</v>
      </c>
      <c r="J52" s="105" t="s">
        <v>40</v>
      </c>
      <c r="K52" s="9" t="s">
        <v>133</v>
      </c>
      <c r="L52" s="9" t="s">
        <v>131</v>
      </c>
    </row>
    <row r="53" spans="1:12">
      <c r="A53" s="181"/>
      <c r="B53" s="184"/>
      <c r="C53" s="184"/>
      <c r="D53" s="178"/>
      <c r="E53" s="181"/>
      <c r="F53" s="187"/>
      <c r="G53" s="178"/>
      <c r="H53" s="28" t="s">
        <v>153</v>
      </c>
      <c r="I53" s="34">
        <v>52</v>
      </c>
      <c r="J53" s="105">
        <v>56</v>
      </c>
      <c r="K53" s="9">
        <v>56</v>
      </c>
      <c r="L53" s="9">
        <v>44</v>
      </c>
    </row>
    <row r="54" spans="1:12">
      <c r="A54" s="181"/>
      <c r="B54" s="184"/>
      <c r="C54" s="184"/>
      <c r="D54" s="178"/>
      <c r="E54" s="181"/>
      <c r="F54" s="187"/>
      <c r="G54" s="178"/>
      <c r="H54" s="28" t="s">
        <v>154</v>
      </c>
      <c r="I54" s="53">
        <f>I53/G52</f>
        <v>0.25</v>
      </c>
      <c r="J54" s="110">
        <f>J53/G52</f>
        <v>0.26923076923076922</v>
      </c>
      <c r="K54" s="54">
        <f>K53/G52</f>
        <v>0.26923076923076922</v>
      </c>
      <c r="L54" s="54">
        <f>L53/G52</f>
        <v>0.21153846153846154</v>
      </c>
    </row>
    <row r="55" spans="1:12" ht="16.5" thickBot="1">
      <c r="A55" s="182"/>
      <c r="B55" s="185"/>
      <c r="C55" s="185"/>
      <c r="D55" s="179"/>
      <c r="E55" s="182"/>
      <c r="F55" s="188"/>
      <c r="G55" s="179"/>
      <c r="H55" s="30" t="s">
        <v>155</v>
      </c>
      <c r="I55" s="34">
        <v>2</v>
      </c>
      <c r="J55" s="105">
        <v>2</v>
      </c>
      <c r="K55" s="9">
        <v>3</v>
      </c>
      <c r="L55" s="9">
        <v>2</v>
      </c>
    </row>
  </sheetData>
  <mergeCells count="92">
    <mergeCell ref="A52:A55"/>
    <mergeCell ref="B52:B55"/>
    <mergeCell ref="C52:C55"/>
    <mergeCell ref="D52:D55"/>
    <mergeCell ref="E52:E55"/>
    <mergeCell ref="F38:F41"/>
    <mergeCell ref="G38:G41"/>
    <mergeCell ref="F52:F55"/>
    <mergeCell ref="G52:G55"/>
    <mergeCell ref="E42:E45"/>
    <mergeCell ref="F42:F45"/>
    <mergeCell ref="G42:G45"/>
    <mergeCell ref="E46:E49"/>
    <mergeCell ref="F46:F49"/>
    <mergeCell ref="G46:G49"/>
    <mergeCell ref="F30:F33"/>
    <mergeCell ref="G30:G33"/>
    <mergeCell ref="E34:E37"/>
    <mergeCell ref="F34:F37"/>
    <mergeCell ref="G34:G37"/>
    <mergeCell ref="F22:F25"/>
    <mergeCell ref="G22:G25"/>
    <mergeCell ref="E26:E29"/>
    <mergeCell ref="F26:F29"/>
    <mergeCell ref="G26:G29"/>
    <mergeCell ref="F14:F17"/>
    <mergeCell ref="G14:G17"/>
    <mergeCell ref="E18:E21"/>
    <mergeCell ref="F18:F21"/>
    <mergeCell ref="G18:G21"/>
    <mergeCell ref="G2:G5"/>
    <mergeCell ref="E6:E9"/>
    <mergeCell ref="F6:F9"/>
    <mergeCell ref="G6:G9"/>
    <mergeCell ref="E10:E13"/>
    <mergeCell ref="F10:F13"/>
    <mergeCell ref="G10:G13"/>
    <mergeCell ref="A46:A49"/>
    <mergeCell ref="B46:B49"/>
    <mergeCell ref="C46:C49"/>
    <mergeCell ref="D46:D49"/>
    <mergeCell ref="E2:E5"/>
    <mergeCell ref="E14:E17"/>
    <mergeCell ref="E22:E25"/>
    <mergeCell ref="E30:E33"/>
    <mergeCell ref="E38:E41"/>
    <mergeCell ref="A38:A41"/>
    <mergeCell ref="B38:B41"/>
    <mergeCell ref="C38:C41"/>
    <mergeCell ref="D38:D41"/>
    <mergeCell ref="A42:A45"/>
    <mergeCell ref="B42:B45"/>
    <mergeCell ref="C42:C45"/>
    <mergeCell ref="D42:D45"/>
    <mergeCell ref="A30:A33"/>
    <mergeCell ref="B30:B33"/>
    <mergeCell ref="C30:C33"/>
    <mergeCell ref="D30:D33"/>
    <mergeCell ref="A34:A37"/>
    <mergeCell ref="B34:B37"/>
    <mergeCell ref="C34:C37"/>
    <mergeCell ref="D34:D37"/>
    <mergeCell ref="A22:A25"/>
    <mergeCell ref="B22:B25"/>
    <mergeCell ref="C22:C25"/>
    <mergeCell ref="D22:D25"/>
    <mergeCell ref="A26:A29"/>
    <mergeCell ref="B26:B29"/>
    <mergeCell ref="C26:C29"/>
    <mergeCell ref="D26:D29"/>
    <mergeCell ref="B14:B17"/>
    <mergeCell ref="A14:A17"/>
    <mergeCell ref="C14:C17"/>
    <mergeCell ref="D14:D17"/>
    <mergeCell ref="A18:A21"/>
    <mergeCell ref="B18:B21"/>
    <mergeCell ref="C18:C21"/>
    <mergeCell ref="D18:D21"/>
    <mergeCell ref="A6:A9"/>
    <mergeCell ref="B6:B9"/>
    <mergeCell ref="C6:C9"/>
    <mergeCell ref="D6:D9"/>
    <mergeCell ref="A10:A13"/>
    <mergeCell ref="B10:B13"/>
    <mergeCell ref="C10:C13"/>
    <mergeCell ref="D10:D13"/>
    <mergeCell ref="E1:F1"/>
    <mergeCell ref="A2:A5"/>
    <mergeCell ref="B2:B5"/>
    <mergeCell ref="C2:C5"/>
    <mergeCell ref="D2:D5"/>
    <mergeCell ref="F2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9"/>
  <sheetViews>
    <sheetView topLeftCell="A31" workbookViewId="0">
      <selection activeCell="I57" sqref="I57"/>
    </sheetView>
  </sheetViews>
  <sheetFormatPr baseColWidth="10" defaultColWidth="11" defaultRowHeight="15.75"/>
  <cols>
    <col min="1" max="1" width="17.5" style="22" bestFit="1" customWidth="1"/>
    <col min="2" max="2" width="11" style="22"/>
    <col min="3" max="3" width="6.375" style="22" bestFit="1" customWidth="1"/>
    <col min="4" max="4" width="7.625" style="22" bestFit="1" customWidth="1"/>
    <col min="5" max="5" width="11.125" style="22" bestFit="1" customWidth="1"/>
    <col min="6" max="6" width="10.375" style="22" bestFit="1" customWidth="1"/>
    <col min="7" max="7" width="8.25" style="22" bestFit="1" customWidth="1"/>
    <col min="8" max="8" width="8.25" style="22" customWidth="1"/>
    <col min="9" max="9" width="11" style="22"/>
    <col min="10" max="10" width="11.875" style="22" bestFit="1" customWidth="1"/>
    <col min="11" max="16384" width="11" style="22"/>
  </cols>
  <sheetData>
    <row r="1" spans="1:15" ht="16.5" thickBot="1">
      <c r="A1" s="11" t="s">
        <v>0</v>
      </c>
      <c r="B1" s="12" t="s">
        <v>125</v>
      </c>
      <c r="C1" s="12" t="s">
        <v>127</v>
      </c>
      <c r="D1" s="13" t="s">
        <v>2</v>
      </c>
      <c r="E1" s="137" t="s">
        <v>139</v>
      </c>
      <c r="F1" s="138"/>
      <c r="G1" s="14" t="s">
        <v>141</v>
      </c>
    </row>
    <row r="2" spans="1:15">
      <c r="A2" s="209" t="s">
        <v>16</v>
      </c>
      <c r="B2" s="142">
        <v>9</v>
      </c>
      <c r="C2" s="142" t="s">
        <v>6</v>
      </c>
      <c r="D2" s="145">
        <v>64</v>
      </c>
      <c r="E2" s="209">
        <v>53</v>
      </c>
      <c r="F2" s="173">
        <f t="shared" ref="F2" si="0">E2/D2</f>
        <v>0.828125</v>
      </c>
      <c r="G2" s="211">
        <v>50</v>
      </c>
      <c r="H2" s="87" t="s">
        <v>3</v>
      </c>
      <c r="I2" s="91" t="s">
        <v>130</v>
      </c>
      <c r="J2" s="105" t="s">
        <v>40</v>
      </c>
      <c r="K2" s="19" t="s">
        <v>152</v>
      </c>
      <c r="L2" s="19" t="s">
        <v>131</v>
      </c>
      <c r="M2" s="19" t="s">
        <v>135</v>
      </c>
      <c r="N2" s="19" t="s">
        <v>133</v>
      </c>
      <c r="O2" s="19" t="s">
        <v>132</v>
      </c>
    </row>
    <row r="3" spans="1:15">
      <c r="A3" s="161"/>
      <c r="B3" s="143"/>
      <c r="C3" s="143"/>
      <c r="D3" s="146"/>
      <c r="E3" s="161"/>
      <c r="F3" s="174"/>
      <c r="G3" s="190"/>
      <c r="H3" s="88" t="s">
        <v>153</v>
      </c>
      <c r="I3" s="31">
        <v>2</v>
      </c>
      <c r="J3" s="106">
        <v>9</v>
      </c>
      <c r="K3" s="16">
        <v>3</v>
      </c>
      <c r="L3" s="16">
        <v>8</v>
      </c>
      <c r="M3" s="16">
        <v>14</v>
      </c>
      <c r="N3" s="17">
        <v>9</v>
      </c>
      <c r="O3" s="16">
        <v>5</v>
      </c>
    </row>
    <row r="4" spans="1:15">
      <c r="A4" s="161"/>
      <c r="B4" s="143"/>
      <c r="C4" s="143"/>
      <c r="D4" s="146"/>
      <c r="E4" s="161"/>
      <c r="F4" s="174"/>
      <c r="G4" s="190"/>
      <c r="H4" s="88" t="s">
        <v>154</v>
      </c>
      <c r="I4" s="101">
        <f>I3/G2</f>
        <v>0.04</v>
      </c>
      <c r="J4" s="107">
        <f>J3/G2</f>
        <v>0.18</v>
      </c>
      <c r="K4" s="101">
        <f>K3/G2</f>
        <v>0.06</v>
      </c>
      <c r="L4" s="101">
        <f>L3/G2</f>
        <v>0.16</v>
      </c>
      <c r="M4" s="101">
        <f>M3/G2</f>
        <v>0.28000000000000003</v>
      </c>
      <c r="N4" s="101">
        <f>N3/G2</f>
        <v>0.18</v>
      </c>
      <c r="O4" s="101">
        <f>O3/G2</f>
        <v>0.1</v>
      </c>
    </row>
    <row r="5" spans="1:15">
      <c r="A5" s="162"/>
      <c r="B5" s="144"/>
      <c r="C5" s="144"/>
      <c r="D5" s="147"/>
      <c r="E5" s="162"/>
      <c r="F5" s="175"/>
      <c r="G5" s="191"/>
      <c r="H5" s="88" t="s">
        <v>155</v>
      </c>
      <c r="I5" s="32">
        <v>0</v>
      </c>
      <c r="J5" s="105">
        <v>1</v>
      </c>
      <c r="K5" s="19">
        <v>0</v>
      </c>
      <c r="L5" s="19">
        <v>1</v>
      </c>
      <c r="M5" s="19">
        <v>1</v>
      </c>
      <c r="N5" s="20">
        <v>1</v>
      </c>
      <c r="O5" s="7">
        <v>0</v>
      </c>
    </row>
    <row r="6" spans="1:15">
      <c r="A6" s="148" t="s">
        <v>19</v>
      </c>
      <c r="B6" s="149">
        <v>11</v>
      </c>
      <c r="C6" s="149" t="s">
        <v>6</v>
      </c>
      <c r="D6" s="150">
        <v>68</v>
      </c>
      <c r="E6" s="160">
        <v>57</v>
      </c>
      <c r="F6" s="173">
        <f t="shared" ref="F6" si="1">E6/D6</f>
        <v>0.83823529411764708</v>
      </c>
      <c r="G6" s="189">
        <v>55</v>
      </c>
      <c r="H6" s="88" t="s">
        <v>3</v>
      </c>
      <c r="I6" s="32" t="s">
        <v>130</v>
      </c>
      <c r="J6" s="19" t="s">
        <v>132</v>
      </c>
      <c r="K6" s="19" t="s">
        <v>131</v>
      </c>
      <c r="L6" s="105" t="s">
        <v>40</v>
      </c>
      <c r="M6" s="19" t="s">
        <v>135</v>
      </c>
      <c r="N6" s="19" t="s">
        <v>133</v>
      </c>
      <c r="O6" s="19" t="s">
        <v>152</v>
      </c>
    </row>
    <row r="7" spans="1:15">
      <c r="A7" s="140"/>
      <c r="B7" s="143"/>
      <c r="C7" s="143"/>
      <c r="D7" s="146"/>
      <c r="E7" s="161"/>
      <c r="F7" s="174"/>
      <c r="G7" s="190"/>
      <c r="H7" s="88" t="s">
        <v>153</v>
      </c>
      <c r="I7" s="32">
        <v>20</v>
      </c>
      <c r="J7" s="19">
        <v>1</v>
      </c>
      <c r="K7" s="19">
        <v>4</v>
      </c>
      <c r="L7" s="105">
        <v>8</v>
      </c>
      <c r="M7" s="19">
        <v>6</v>
      </c>
      <c r="N7" s="19">
        <v>13</v>
      </c>
      <c r="O7" s="19">
        <v>3</v>
      </c>
    </row>
    <row r="8" spans="1:15">
      <c r="A8" s="140"/>
      <c r="B8" s="143"/>
      <c r="C8" s="143"/>
      <c r="D8" s="146"/>
      <c r="E8" s="161"/>
      <c r="F8" s="174"/>
      <c r="G8" s="190"/>
      <c r="H8" s="88" t="s">
        <v>154</v>
      </c>
      <c r="I8" s="103">
        <f>I7/G6</f>
        <v>0.36363636363636365</v>
      </c>
      <c r="J8" s="103">
        <f>J7/G6</f>
        <v>1.8181818181818181E-2</v>
      </c>
      <c r="K8" s="103">
        <f>K7/G6</f>
        <v>7.2727272727272724E-2</v>
      </c>
      <c r="L8" s="108">
        <f>L7/G6</f>
        <v>0.14545454545454545</v>
      </c>
      <c r="M8" s="103">
        <f>M7/G6</f>
        <v>0.10909090909090909</v>
      </c>
      <c r="N8" s="103">
        <f>N7/G6</f>
        <v>0.23636363636363636</v>
      </c>
      <c r="O8" s="103">
        <f>O7/G6</f>
        <v>5.4545454545454543E-2</v>
      </c>
    </row>
    <row r="9" spans="1:15">
      <c r="A9" s="141"/>
      <c r="B9" s="144"/>
      <c r="C9" s="144"/>
      <c r="D9" s="147"/>
      <c r="E9" s="162"/>
      <c r="F9" s="175"/>
      <c r="G9" s="191"/>
      <c r="H9" s="88" t="s">
        <v>155</v>
      </c>
      <c r="I9" s="32">
        <v>2</v>
      </c>
      <c r="J9" s="19">
        <v>0</v>
      </c>
      <c r="K9" s="19">
        <v>0</v>
      </c>
      <c r="L9" s="105">
        <v>1</v>
      </c>
      <c r="M9" s="19">
        <v>0</v>
      </c>
      <c r="N9" s="19">
        <v>1</v>
      </c>
      <c r="O9" s="7">
        <v>0</v>
      </c>
    </row>
    <row r="10" spans="1:15">
      <c r="A10" s="148" t="s">
        <v>20</v>
      </c>
      <c r="B10" s="149">
        <v>12</v>
      </c>
      <c r="C10" s="149" t="s">
        <v>3</v>
      </c>
      <c r="D10" s="150">
        <v>112</v>
      </c>
      <c r="E10" s="160">
        <v>90</v>
      </c>
      <c r="F10" s="173">
        <f t="shared" ref="F10" si="2">E10/D10</f>
        <v>0.8035714285714286</v>
      </c>
      <c r="G10" s="189">
        <v>84</v>
      </c>
      <c r="H10" s="88" t="s">
        <v>3</v>
      </c>
      <c r="I10" s="32" t="s">
        <v>131</v>
      </c>
      <c r="J10" s="105" t="s">
        <v>136</v>
      </c>
    </row>
    <row r="11" spans="1:15">
      <c r="A11" s="140"/>
      <c r="B11" s="143"/>
      <c r="C11" s="143"/>
      <c r="D11" s="146"/>
      <c r="E11" s="161"/>
      <c r="F11" s="174"/>
      <c r="G11" s="190"/>
      <c r="H11" s="88" t="s">
        <v>153</v>
      </c>
      <c r="I11" s="32">
        <v>34</v>
      </c>
      <c r="J11" s="105">
        <v>50</v>
      </c>
    </row>
    <row r="12" spans="1:15">
      <c r="A12" s="140"/>
      <c r="B12" s="143"/>
      <c r="C12" s="143"/>
      <c r="D12" s="146"/>
      <c r="E12" s="161"/>
      <c r="F12" s="174"/>
      <c r="G12" s="190"/>
      <c r="H12" s="88" t="s">
        <v>154</v>
      </c>
      <c r="I12" s="103">
        <f>I11/G10</f>
        <v>0.40476190476190477</v>
      </c>
      <c r="J12" s="108">
        <f>J11/G10</f>
        <v>0.59523809523809523</v>
      </c>
    </row>
    <row r="13" spans="1:15">
      <c r="A13" s="141"/>
      <c r="B13" s="144"/>
      <c r="C13" s="144"/>
      <c r="D13" s="147"/>
      <c r="E13" s="162"/>
      <c r="F13" s="175"/>
      <c r="G13" s="191"/>
      <c r="H13" s="88" t="s">
        <v>155</v>
      </c>
      <c r="I13" s="32">
        <v>2</v>
      </c>
      <c r="J13" s="105">
        <v>3</v>
      </c>
    </row>
    <row r="14" spans="1:15">
      <c r="A14" s="148" t="s">
        <v>51</v>
      </c>
      <c r="B14" s="149">
        <v>30</v>
      </c>
      <c r="C14" s="149" t="s">
        <v>6</v>
      </c>
      <c r="D14" s="150">
        <v>86</v>
      </c>
      <c r="E14" s="160">
        <v>64</v>
      </c>
      <c r="F14" s="173">
        <f t="shared" ref="F14" si="3">E14/D14</f>
        <v>0.7441860465116279</v>
      </c>
      <c r="G14" s="189">
        <v>61</v>
      </c>
      <c r="H14" s="88" t="s">
        <v>3</v>
      </c>
      <c r="I14" s="32" t="s">
        <v>133</v>
      </c>
      <c r="J14" s="19" t="s">
        <v>131</v>
      </c>
      <c r="K14" s="19" t="s">
        <v>130</v>
      </c>
      <c r="L14" s="105" t="s">
        <v>40</v>
      </c>
      <c r="M14" s="19" t="s">
        <v>135</v>
      </c>
      <c r="N14" s="19" t="s">
        <v>132</v>
      </c>
    </row>
    <row r="15" spans="1:15">
      <c r="A15" s="140"/>
      <c r="B15" s="143"/>
      <c r="C15" s="143"/>
      <c r="D15" s="146"/>
      <c r="E15" s="161"/>
      <c r="F15" s="174"/>
      <c r="G15" s="190"/>
      <c r="H15" s="88" t="s">
        <v>153</v>
      </c>
      <c r="I15" s="32">
        <v>12</v>
      </c>
      <c r="J15" s="19">
        <v>3</v>
      </c>
      <c r="K15" s="19">
        <v>19</v>
      </c>
      <c r="L15" s="105">
        <v>20</v>
      </c>
      <c r="M15" s="19">
        <v>7</v>
      </c>
      <c r="N15" s="19">
        <v>0</v>
      </c>
    </row>
    <row r="16" spans="1:15">
      <c r="A16" s="140"/>
      <c r="B16" s="143"/>
      <c r="C16" s="143"/>
      <c r="D16" s="146"/>
      <c r="E16" s="161"/>
      <c r="F16" s="174"/>
      <c r="G16" s="190"/>
      <c r="H16" s="88" t="s">
        <v>154</v>
      </c>
      <c r="I16" s="103">
        <f>I15/G14</f>
        <v>0.19672131147540983</v>
      </c>
      <c r="J16" s="103">
        <f>J15/G14</f>
        <v>4.9180327868852458E-2</v>
      </c>
      <c r="K16" s="103">
        <f>K15/G14</f>
        <v>0.31147540983606559</v>
      </c>
      <c r="L16" s="108">
        <f>L15/G14</f>
        <v>0.32786885245901637</v>
      </c>
      <c r="M16" s="103">
        <f>M15/G14</f>
        <v>0.11475409836065574</v>
      </c>
      <c r="N16" s="103">
        <f>N15/G14</f>
        <v>0</v>
      </c>
    </row>
    <row r="17" spans="1:15">
      <c r="A17" s="141"/>
      <c r="B17" s="144"/>
      <c r="C17" s="144"/>
      <c r="D17" s="147"/>
      <c r="E17" s="162"/>
      <c r="F17" s="175"/>
      <c r="G17" s="191"/>
      <c r="H17" s="88" t="s">
        <v>155</v>
      </c>
      <c r="I17" s="32">
        <v>1</v>
      </c>
      <c r="J17" s="19">
        <v>0</v>
      </c>
      <c r="K17" s="19">
        <v>1</v>
      </c>
      <c r="L17" s="105">
        <v>2</v>
      </c>
      <c r="M17" s="19">
        <v>0</v>
      </c>
      <c r="N17" s="19">
        <v>0</v>
      </c>
    </row>
    <row r="18" spans="1:15">
      <c r="A18" s="148" t="s">
        <v>56</v>
      </c>
      <c r="B18" s="149">
        <v>31</v>
      </c>
      <c r="C18" s="149" t="s">
        <v>3</v>
      </c>
      <c r="D18" s="150">
        <v>158</v>
      </c>
      <c r="E18" s="160">
        <v>126</v>
      </c>
      <c r="F18" s="173">
        <f>E18/D18</f>
        <v>0.79746835443037978</v>
      </c>
      <c r="G18" s="189">
        <v>123</v>
      </c>
      <c r="H18" s="88" t="s">
        <v>3</v>
      </c>
      <c r="I18" s="109" t="s">
        <v>40</v>
      </c>
      <c r="J18" s="19" t="s">
        <v>135</v>
      </c>
      <c r="K18" s="7" t="s">
        <v>148</v>
      </c>
      <c r="L18" s="7" t="s">
        <v>130</v>
      </c>
    </row>
    <row r="19" spans="1:15">
      <c r="A19" s="140"/>
      <c r="B19" s="143"/>
      <c r="C19" s="143"/>
      <c r="D19" s="146"/>
      <c r="E19" s="161"/>
      <c r="F19" s="174"/>
      <c r="G19" s="190"/>
      <c r="H19" s="88" t="s">
        <v>153</v>
      </c>
      <c r="I19" s="109">
        <v>50</v>
      </c>
      <c r="J19" s="23">
        <v>33</v>
      </c>
      <c r="K19" s="5">
        <v>30</v>
      </c>
      <c r="L19" s="5">
        <v>10</v>
      </c>
    </row>
    <row r="20" spans="1:15">
      <c r="A20" s="140"/>
      <c r="B20" s="143"/>
      <c r="C20" s="143"/>
      <c r="D20" s="146"/>
      <c r="E20" s="161"/>
      <c r="F20" s="174"/>
      <c r="G20" s="190"/>
      <c r="H20" s="88" t="s">
        <v>154</v>
      </c>
      <c r="I20" s="108">
        <f>I19/G18</f>
        <v>0.4065040650406504</v>
      </c>
      <c r="J20" s="69">
        <f>J19/G18</f>
        <v>0.26829268292682928</v>
      </c>
      <c r="K20" s="70">
        <f>K19/G18</f>
        <v>0.24390243902439024</v>
      </c>
      <c r="L20" s="70">
        <f>L19/G18</f>
        <v>8.1300813008130079E-2</v>
      </c>
    </row>
    <row r="21" spans="1:15">
      <c r="A21" s="141"/>
      <c r="B21" s="144"/>
      <c r="C21" s="144"/>
      <c r="D21" s="147"/>
      <c r="E21" s="162"/>
      <c r="F21" s="175"/>
      <c r="G21" s="191"/>
      <c r="H21" s="88" t="s">
        <v>155</v>
      </c>
      <c r="I21" s="109">
        <v>3</v>
      </c>
      <c r="J21" s="23">
        <v>1</v>
      </c>
      <c r="K21" s="5">
        <v>1</v>
      </c>
      <c r="L21" s="5">
        <v>0</v>
      </c>
    </row>
    <row r="22" spans="1:15">
      <c r="A22" s="148" t="s">
        <v>52</v>
      </c>
      <c r="B22" s="149">
        <v>32</v>
      </c>
      <c r="C22" s="149" t="s">
        <v>6</v>
      </c>
      <c r="D22" s="150">
        <v>79</v>
      </c>
      <c r="E22" s="160">
        <v>61</v>
      </c>
      <c r="F22" s="173">
        <f t="shared" ref="F22" si="4">E22/D22</f>
        <v>0.77215189873417722</v>
      </c>
      <c r="G22" s="189">
        <v>59</v>
      </c>
      <c r="H22" s="88" t="s">
        <v>3</v>
      </c>
      <c r="I22" s="32" t="s">
        <v>130</v>
      </c>
      <c r="J22" s="7" t="s">
        <v>131</v>
      </c>
      <c r="K22" s="7" t="s">
        <v>132</v>
      </c>
      <c r="L22" s="7" t="s">
        <v>135</v>
      </c>
      <c r="M22" s="105" t="s">
        <v>40</v>
      </c>
      <c r="N22" s="7" t="s">
        <v>138</v>
      </c>
      <c r="O22" s="7" t="s">
        <v>133</v>
      </c>
    </row>
    <row r="23" spans="1:15">
      <c r="A23" s="140"/>
      <c r="B23" s="143"/>
      <c r="C23" s="143"/>
      <c r="D23" s="146"/>
      <c r="E23" s="161"/>
      <c r="F23" s="174"/>
      <c r="G23" s="190"/>
      <c r="H23" s="88" t="s">
        <v>153</v>
      </c>
      <c r="I23" s="32">
        <v>5</v>
      </c>
      <c r="J23" s="7">
        <v>24</v>
      </c>
      <c r="K23" s="7">
        <v>1</v>
      </c>
      <c r="L23" s="7">
        <v>5</v>
      </c>
      <c r="M23" s="105">
        <v>5</v>
      </c>
      <c r="N23" s="7">
        <v>4</v>
      </c>
      <c r="O23" s="7">
        <v>15</v>
      </c>
    </row>
    <row r="24" spans="1:15">
      <c r="A24" s="140"/>
      <c r="B24" s="143"/>
      <c r="C24" s="143"/>
      <c r="D24" s="146"/>
      <c r="E24" s="161"/>
      <c r="F24" s="174"/>
      <c r="G24" s="190"/>
      <c r="H24" s="88" t="s">
        <v>154</v>
      </c>
      <c r="I24" s="103">
        <f>I23/G22</f>
        <v>8.4745762711864403E-2</v>
      </c>
      <c r="J24" s="103">
        <f>J23/G22</f>
        <v>0.40677966101694918</v>
      </c>
      <c r="K24" s="103">
        <f>K23/G22</f>
        <v>1.6949152542372881E-2</v>
      </c>
      <c r="L24" s="103">
        <f>L23/G22</f>
        <v>8.4745762711864403E-2</v>
      </c>
      <c r="M24" s="108">
        <f>M23/G22</f>
        <v>8.4745762711864403E-2</v>
      </c>
      <c r="N24" s="103">
        <f>N23/G22</f>
        <v>6.7796610169491525E-2</v>
      </c>
      <c r="O24" s="103">
        <f>O23/G22</f>
        <v>0.25423728813559321</v>
      </c>
    </row>
    <row r="25" spans="1:15">
      <c r="A25" s="141"/>
      <c r="B25" s="144"/>
      <c r="C25" s="144"/>
      <c r="D25" s="147"/>
      <c r="E25" s="162"/>
      <c r="F25" s="175"/>
      <c r="G25" s="191"/>
      <c r="H25" s="88" t="s">
        <v>155</v>
      </c>
      <c r="I25" s="32">
        <v>0</v>
      </c>
      <c r="J25" s="7">
        <v>3</v>
      </c>
      <c r="K25" s="7">
        <v>0</v>
      </c>
      <c r="L25" s="7">
        <v>0</v>
      </c>
      <c r="M25" s="105">
        <v>0</v>
      </c>
      <c r="N25" s="7">
        <v>0</v>
      </c>
      <c r="O25" s="7">
        <v>1</v>
      </c>
    </row>
    <row r="26" spans="1:15">
      <c r="A26" s="148" t="s">
        <v>65</v>
      </c>
      <c r="B26" s="149">
        <v>34</v>
      </c>
      <c r="C26" s="149" t="s">
        <v>3</v>
      </c>
      <c r="D26" s="150">
        <v>134</v>
      </c>
      <c r="E26" s="160">
        <v>101</v>
      </c>
      <c r="F26" s="173">
        <f t="shared" ref="F26" si="5">E26/D26</f>
        <v>0.75373134328358204</v>
      </c>
      <c r="G26" s="189">
        <v>100</v>
      </c>
      <c r="H26" s="88" t="s">
        <v>3</v>
      </c>
      <c r="I26" s="32" t="s">
        <v>147</v>
      </c>
      <c r="J26" s="4" t="s">
        <v>130</v>
      </c>
      <c r="K26" s="106" t="s">
        <v>40</v>
      </c>
    </row>
    <row r="27" spans="1:15">
      <c r="A27" s="140"/>
      <c r="B27" s="143"/>
      <c r="C27" s="143"/>
      <c r="D27" s="146"/>
      <c r="E27" s="161"/>
      <c r="F27" s="174"/>
      <c r="G27" s="190"/>
      <c r="H27" s="88" t="s">
        <v>153</v>
      </c>
      <c r="I27" s="32">
        <v>23</v>
      </c>
      <c r="J27" s="4">
        <v>34</v>
      </c>
      <c r="K27" s="106">
        <v>43</v>
      </c>
    </row>
    <row r="28" spans="1:15">
      <c r="A28" s="140"/>
      <c r="B28" s="143"/>
      <c r="C28" s="143"/>
      <c r="D28" s="146"/>
      <c r="E28" s="161"/>
      <c r="F28" s="174"/>
      <c r="G28" s="190"/>
      <c r="H28" s="88" t="s">
        <v>154</v>
      </c>
      <c r="I28" s="103">
        <f>I27/G26</f>
        <v>0.23</v>
      </c>
      <c r="J28" s="103">
        <f>J27/G26</f>
        <v>0.34</v>
      </c>
      <c r="K28" s="108">
        <f>K27/G26</f>
        <v>0.43</v>
      </c>
    </row>
    <row r="29" spans="1:15">
      <c r="A29" s="141"/>
      <c r="B29" s="144"/>
      <c r="C29" s="144"/>
      <c r="D29" s="147"/>
      <c r="E29" s="162"/>
      <c r="F29" s="175"/>
      <c r="G29" s="191"/>
      <c r="H29" s="88" t="s">
        <v>155</v>
      </c>
      <c r="I29" s="32">
        <v>1</v>
      </c>
      <c r="J29" s="7">
        <v>2</v>
      </c>
      <c r="K29" s="105">
        <v>2</v>
      </c>
    </row>
    <row r="30" spans="1:15">
      <c r="A30" s="160" t="s">
        <v>77</v>
      </c>
      <c r="B30" s="149">
        <v>46</v>
      </c>
      <c r="C30" s="149" t="s">
        <v>6</v>
      </c>
      <c r="D30" s="150">
        <v>68</v>
      </c>
      <c r="E30" s="160">
        <v>51</v>
      </c>
      <c r="F30" s="173">
        <f t="shared" ref="F30" si="6">E30/D30</f>
        <v>0.75</v>
      </c>
      <c r="G30" s="189">
        <v>47</v>
      </c>
      <c r="H30" s="88" t="s">
        <v>3</v>
      </c>
      <c r="I30" s="32" t="s">
        <v>133</v>
      </c>
      <c r="J30" s="19" t="s">
        <v>135</v>
      </c>
      <c r="K30" s="105" t="s">
        <v>40</v>
      </c>
      <c r="L30" s="19" t="s">
        <v>131</v>
      </c>
      <c r="M30" s="19" t="s">
        <v>152</v>
      </c>
      <c r="N30" s="19" t="s">
        <v>130</v>
      </c>
      <c r="O30" s="19" t="s">
        <v>132</v>
      </c>
    </row>
    <row r="31" spans="1:15">
      <c r="A31" s="161"/>
      <c r="B31" s="143"/>
      <c r="C31" s="143"/>
      <c r="D31" s="146"/>
      <c r="E31" s="161"/>
      <c r="F31" s="174"/>
      <c r="G31" s="190"/>
      <c r="H31" s="88" t="s">
        <v>153</v>
      </c>
      <c r="I31" s="32">
        <v>5</v>
      </c>
      <c r="J31" s="19">
        <v>8</v>
      </c>
      <c r="K31" s="105">
        <v>10</v>
      </c>
      <c r="L31" s="19">
        <v>8</v>
      </c>
      <c r="M31" s="19">
        <v>10</v>
      </c>
      <c r="N31" s="19">
        <v>3</v>
      </c>
      <c r="O31" s="19">
        <v>3</v>
      </c>
    </row>
    <row r="32" spans="1:15">
      <c r="A32" s="161"/>
      <c r="B32" s="143"/>
      <c r="C32" s="143"/>
      <c r="D32" s="146"/>
      <c r="E32" s="161"/>
      <c r="F32" s="174"/>
      <c r="G32" s="190"/>
      <c r="H32" s="88" t="s">
        <v>154</v>
      </c>
      <c r="I32" s="103">
        <f>I31/G30</f>
        <v>0.10638297872340426</v>
      </c>
      <c r="J32" s="103">
        <f>J31/G30</f>
        <v>0.1702127659574468</v>
      </c>
      <c r="K32" s="108">
        <f>K31/G30</f>
        <v>0.21276595744680851</v>
      </c>
      <c r="L32" s="103">
        <f>L31/G30</f>
        <v>0.1702127659574468</v>
      </c>
      <c r="M32" s="103">
        <f>M31/G30</f>
        <v>0.21276595744680851</v>
      </c>
      <c r="N32" s="103">
        <f>N31/G30</f>
        <v>6.3829787234042548E-2</v>
      </c>
      <c r="O32" s="103">
        <f>O31/G30</f>
        <v>6.3829787234042548E-2</v>
      </c>
    </row>
    <row r="33" spans="1:15">
      <c r="A33" s="162"/>
      <c r="B33" s="144"/>
      <c r="C33" s="144"/>
      <c r="D33" s="147"/>
      <c r="E33" s="162"/>
      <c r="F33" s="175"/>
      <c r="G33" s="191"/>
      <c r="H33" s="88" t="s">
        <v>155</v>
      </c>
      <c r="I33" s="32">
        <v>0</v>
      </c>
      <c r="J33" s="19">
        <v>1</v>
      </c>
      <c r="K33" s="105">
        <v>1</v>
      </c>
      <c r="L33" s="19">
        <v>1</v>
      </c>
      <c r="M33" s="7">
        <v>1</v>
      </c>
      <c r="N33" s="7">
        <v>0</v>
      </c>
      <c r="O33" s="7">
        <v>0</v>
      </c>
    </row>
    <row r="34" spans="1:15">
      <c r="A34" s="148" t="s">
        <v>79</v>
      </c>
      <c r="B34" s="149">
        <v>48</v>
      </c>
      <c r="C34" s="149" t="s">
        <v>6</v>
      </c>
      <c r="D34" s="150">
        <v>52</v>
      </c>
      <c r="E34" s="160">
        <v>39</v>
      </c>
      <c r="F34" s="173">
        <f t="shared" ref="F34" si="7">E34/D34</f>
        <v>0.75</v>
      </c>
      <c r="G34" s="189">
        <v>37</v>
      </c>
      <c r="H34" s="88" t="s">
        <v>3</v>
      </c>
      <c r="I34" s="109" t="s">
        <v>40</v>
      </c>
      <c r="J34" s="19" t="s">
        <v>130</v>
      </c>
      <c r="K34" s="19" t="s">
        <v>132</v>
      </c>
      <c r="L34" s="19" t="s">
        <v>152</v>
      </c>
      <c r="M34" s="19" t="s">
        <v>131</v>
      </c>
      <c r="N34" s="19" t="s">
        <v>133</v>
      </c>
      <c r="O34" s="19" t="s">
        <v>135</v>
      </c>
    </row>
    <row r="35" spans="1:15">
      <c r="A35" s="140"/>
      <c r="B35" s="143"/>
      <c r="C35" s="143"/>
      <c r="D35" s="146"/>
      <c r="E35" s="161"/>
      <c r="F35" s="174"/>
      <c r="G35" s="190"/>
      <c r="H35" s="88" t="s">
        <v>153</v>
      </c>
      <c r="I35" s="109">
        <v>1</v>
      </c>
      <c r="J35" s="19">
        <v>13</v>
      </c>
      <c r="K35" s="19">
        <v>2</v>
      </c>
      <c r="L35" s="19">
        <v>5</v>
      </c>
      <c r="M35" s="19">
        <v>2</v>
      </c>
      <c r="N35" s="19">
        <v>5</v>
      </c>
      <c r="O35" s="19">
        <v>9</v>
      </c>
    </row>
    <row r="36" spans="1:15">
      <c r="A36" s="140"/>
      <c r="B36" s="143"/>
      <c r="C36" s="143"/>
      <c r="D36" s="146"/>
      <c r="E36" s="161"/>
      <c r="F36" s="174"/>
      <c r="G36" s="190"/>
      <c r="H36" s="88" t="s">
        <v>154</v>
      </c>
      <c r="I36" s="108">
        <f>I35/G34</f>
        <v>2.7027027027027029E-2</v>
      </c>
      <c r="J36" s="103">
        <f>J35/G34</f>
        <v>0.35135135135135137</v>
      </c>
      <c r="K36" s="103">
        <f>K35/G34</f>
        <v>5.4054054054054057E-2</v>
      </c>
      <c r="L36" s="103">
        <f>L35/G34</f>
        <v>0.13513513513513514</v>
      </c>
      <c r="M36" s="103">
        <f>M35/G34</f>
        <v>5.4054054054054057E-2</v>
      </c>
      <c r="N36" s="103">
        <f>N35/G34</f>
        <v>0.13513513513513514</v>
      </c>
      <c r="O36" s="103">
        <f>O35/G34</f>
        <v>0.24324324324324326</v>
      </c>
    </row>
    <row r="37" spans="1:15">
      <c r="A37" s="141"/>
      <c r="B37" s="144"/>
      <c r="C37" s="144"/>
      <c r="D37" s="147"/>
      <c r="E37" s="162"/>
      <c r="F37" s="175"/>
      <c r="G37" s="191"/>
      <c r="H37" s="88" t="s">
        <v>155</v>
      </c>
      <c r="I37" s="109">
        <v>0</v>
      </c>
      <c r="J37" s="19">
        <v>2</v>
      </c>
      <c r="K37" s="19">
        <v>0</v>
      </c>
      <c r="L37" s="19">
        <v>0</v>
      </c>
      <c r="M37" s="7">
        <v>0</v>
      </c>
      <c r="N37" s="7">
        <v>1</v>
      </c>
      <c r="O37" s="7">
        <v>1</v>
      </c>
    </row>
    <row r="38" spans="1:15">
      <c r="A38" s="148" t="s">
        <v>62</v>
      </c>
      <c r="B38" s="149">
        <v>65</v>
      </c>
      <c r="C38" s="149" t="s">
        <v>6</v>
      </c>
      <c r="D38" s="150">
        <v>78</v>
      </c>
      <c r="E38" s="160">
        <v>61</v>
      </c>
      <c r="F38" s="173">
        <f t="shared" ref="F38" si="8">E38/D38</f>
        <v>0.78205128205128205</v>
      </c>
      <c r="G38" s="189">
        <v>61</v>
      </c>
      <c r="H38" s="88" t="s">
        <v>3</v>
      </c>
      <c r="I38" s="32" t="s">
        <v>135</v>
      </c>
      <c r="J38" s="19" t="s">
        <v>138</v>
      </c>
      <c r="K38" s="7" t="s">
        <v>132</v>
      </c>
      <c r="L38" s="105" t="s">
        <v>40</v>
      </c>
      <c r="M38" s="7" t="s">
        <v>130</v>
      </c>
      <c r="N38" s="7" t="s">
        <v>131</v>
      </c>
      <c r="O38" s="7" t="s">
        <v>133</v>
      </c>
    </row>
    <row r="39" spans="1:15">
      <c r="A39" s="140"/>
      <c r="B39" s="143"/>
      <c r="C39" s="143"/>
      <c r="D39" s="146"/>
      <c r="E39" s="161"/>
      <c r="F39" s="174"/>
      <c r="G39" s="190"/>
      <c r="H39" s="88" t="s">
        <v>153</v>
      </c>
      <c r="I39" s="33">
        <v>9</v>
      </c>
      <c r="J39" s="23">
        <v>5</v>
      </c>
      <c r="K39" s="7">
        <v>0</v>
      </c>
      <c r="L39" s="105">
        <v>12</v>
      </c>
      <c r="M39" s="7">
        <v>6</v>
      </c>
      <c r="N39" s="7">
        <v>22</v>
      </c>
      <c r="O39" s="7">
        <v>7</v>
      </c>
    </row>
    <row r="40" spans="1:15">
      <c r="A40" s="140"/>
      <c r="B40" s="143"/>
      <c r="C40" s="143"/>
      <c r="D40" s="146"/>
      <c r="E40" s="161"/>
      <c r="F40" s="174"/>
      <c r="G40" s="190"/>
      <c r="H40" s="88" t="s">
        <v>154</v>
      </c>
      <c r="I40" s="121">
        <f>I39/G38</f>
        <v>0.14754098360655737</v>
      </c>
      <c r="J40" s="121">
        <f>J39/G38</f>
        <v>8.1967213114754092E-2</v>
      </c>
      <c r="K40" s="121">
        <f>K39/G38</f>
        <v>0</v>
      </c>
      <c r="L40" s="124">
        <f>L39/G38</f>
        <v>0.19672131147540983</v>
      </c>
      <c r="M40" s="121">
        <f>M39/G38</f>
        <v>9.8360655737704916E-2</v>
      </c>
      <c r="N40" s="121">
        <f>N39/G38</f>
        <v>0.36065573770491804</v>
      </c>
      <c r="O40" s="121">
        <f>O39/G38</f>
        <v>0.11475409836065574</v>
      </c>
    </row>
    <row r="41" spans="1:15">
      <c r="A41" s="141"/>
      <c r="B41" s="144"/>
      <c r="C41" s="144"/>
      <c r="D41" s="147"/>
      <c r="E41" s="162"/>
      <c r="F41" s="175"/>
      <c r="G41" s="191"/>
      <c r="H41" s="88" t="s">
        <v>155</v>
      </c>
      <c r="I41" s="33">
        <v>1</v>
      </c>
      <c r="J41" s="23">
        <v>0</v>
      </c>
      <c r="K41" s="7">
        <v>0</v>
      </c>
      <c r="L41" s="105">
        <v>1</v>
      </c>
      <c r="M41" s="7">
        <v>0</v>
      </c>
      <c r="N41" s="7">
        <v>2</v>
      </c>
      <c r="O41" s="7">
        <v>0</v>
      </c>
    </row>
    <row r="42" spans="1:15">
      <c r="A42" s="148" t="s">
        <v>95</v>
      </c>
      <c r="B42" s="149">
        <v>66</v>
      </c>
      <c r="C42" s="149" t="s">
        <v>6</v>
      </c>
      <c r="D42" s="150">
        <v>54</v>
      </c>
      <c r="E42" s="181">
        <v>50</v>
      </c>
      <c r="F42" s="173">
        <f t="shared" ref="F42" si="9">E42/D42</f>
        <v>0.92592592592592593</v>
      </c>
      <c r="G42" s="178">
        <v>50</v>
      </c>
      <c r="H42" s="88" t="s">
        <v>3</v>
      </c>
      <c r="I42" s="109" t="s">
        <v>40</v>
      </c>
      <c r="J42" s="7" t="s">
        <v>133</v>
      </c>
      <c r="K42" s="4" t="s">
        <v>131</v>
      </c>
      <c r="L42" s="4" t="s">
        <v>135</v>
      </c>
      <c r="M42" s="4" t="s">
        <v>130</v>
      </c>
      <c r="N42" s="4" t="s">
        <v>132</v>
      </c>
    </row>
    <row r="43" spans="1:15">
      <c r="A43" s="140"/>
      <c r="B43" s="143"/>
      <c r="C43" s="143"/>
      <c r="D43" s="146"/>
      <c r="E43" s="181"/>
      <c r="F43" s="174"/>
      <c r="G43" s="178"/>
      <c r="H43" s="88" t="s">
        <v>153</v>
      </c>
      <c r="I43" s="109">
        <v>16</v>
      </c>
      <c r="J43" s="7">
        <v>23</v>
      </c>
      <c r="K43" s="4">
        <v>1</v>
      </c>
      <c r="L43" s="4">
        <v>1</v>
      </c>
      <c r="M43" s="4">
        <v>6</v>
      </c>
      <c r="N43" s="4">
        <v>0</v>
      </c>
    </row>
    <row r="44" spans="1:15">
      <c r="A44" s="140"/>
      <c r="B44" s="143"/>
      <c r="C44" s="143"/>
      <c r="D44" s="146"/>
      <c r="E44" s="181"/>
      <c r="F44" s="174"/>
      <c r="G44" s="178"/>
      <c r="H44" s="88" t="s">
        <v>154</v>
      </c>
      <c r="I44" s="108">
        <f>I43/G42</f>
        <v>0.32</v>
      </c>
      <c r="J44" s="97">
        <f>J43/G42</f>
        <v>0.46</v>
      </c>
      <c r="K44" s="97">
        <f>K43/G42</f>
        <v>0.02</v>
      </c>
      <c r="L44" s="97">
        <f>L43/G42</f>
        <v>0.02</v>
      </c>
      <c r="M44" s="97">
        <f>M43/G42</f>
        <v>0.12</v>
      </c>
      <c r="N44" s="97">
        <f>N43/G42</f>
        <v>0</v>
      </c>
    </row>
    <row r="45" spans="1:15">
      <c r="A45" s="141"/>
      <c r="B45" s="144"/>
      <c r="C45" s="144"/>
      <c r="D45" s="147"/>
      <c r="E45" s="181"/>
      <c r="F45" s="175"/>
      <c r="G45" s="178"/>
      <c r="H45" s="88" t="s">
        <v>155</v>
      </c>
      <c r="I45" s="109">
        <v>2</v>
      </c>
      <c r="J45" s="7">
        <v>2</v>
      </c>
      <c r="K45" s="7">
        <v>0</v>
      </c>
      <c r="L45" s="7">
        <v>0</v>
      </c>
      <c r="M45" s="7">
        <v>0</v>
      </c>
      <c r="N45" s="7">
        <v>0</v>
      </c>
    </row>
    <row r="46" spans="1:15">
      <c r="A46" s="160" t="s">
        <v>103</v>
      </c>
      <c r="B46" s="149">
        <v>81</v>
      </c>
      <c r="C46" s="149" t="s">
        <v>3</v>
      </c>
      <c r="D46" s="150">
        <v>116</v>
      </c>
      <c r="E46" s="235">
        <v>95</v>
      </c>
      <c r="F46" s="173">
        <f t="shared" ref="F46" si="10">E46/D46</f>
        <v>0.81896551724137934</v>
      </c>
      <c r="G46" s="236">
        <v>90</v>
      </c>
      <c r="H46" s="88" t="s">
        <v>3</v>
      </c>
      <c r="I46" s="32" t="s">
        <v>133</v>
      </c>
      <c r="J46" s="19" t="s">
        <v>135</v>
      </c>
      <c r="K46" s="105" t="s">
        <v>40</v>
      </c>
    </row>
    <row r="47" spans="1:15">
      <c r="A47" s="161"/>
      <c r="B47" s="143"/>
      <c r="C47" s="143"/>
      <c r="D47" s="146"/>
      <c r="E47" s="160"/>
      <c r="F47" s="174"/>
      <c r="G47" s="189"/>
      <c r="H47" s="88" t="s">
        <v>153</v>
      </c>
      <c r="I47" s="33">
        <v>19</v>
      </c>
      <c r="J47" s="23">
        <v>55</v>
      </c>
      <c r="K47" s="122">
        <v>16</v>
      </c>
    </row>
    <row r="48" spans="1:15">
      <c r="A48" s="161"/>
      <c r="B48" s="143"/>
      <c r="C48" s="143"/>
      <c r="D48" s="146"/>
      <c r="E48" s="160"/>
      <c r="F48" s="174"/>
      <c r="G48" s="189"/>
      <c r="H48" s="88" t="s">
        <v>154</v>
      </c>
      <c r="I48" s="121">
        <f>I47/G46</f>
        <v>0.21111111111111111</v>
      </c>
      <c r="J48" s="121">
        <f>J47/G46</f>
        <v>0.61111111111111116</v>
      </c>
      <c r="K48" s="124">
        <f>K47/G46</f>
        <v>0.17777777777777778</v>
      </c>
    </row>
    <row r="49" spans="1:14">
      <c r="A49" s="161"/>
      <c r="B49" s="143"/>
      <c r="C49" s="143"/>
      <c r="D49" s="146"/>
      <c r="E49" s="160"/>
      <c r="F49" s="175"/>
      <c r="G49" s="189"/>
      <c r="H49" s="88" t="s">
        <v>155</v>
      </c>
      <c r="I49" s="33">
        <v>1</v>
      </c>
      <c r="J49" s="23">
        <v>3</v>
      </c>
      <c r="K49" s="122">
        <v>1</v>
      </c>
    </row>
    <row r="50" spans="1:14">
      <c r="A50" s="181" t="s">
        <v>104</v>
      </c>
      <c r="B50" s="184">
        <v>82</v>
      </c>
      <c r="C50" s="184" t="s">
        <v>6</v>
      </c>
      <c r="D50" s="178">
        <v>75</v>
      </c>
      <c r="E50" s="181">
        <v>61</v>
      </c>
      <c r="F50" s="173">
        <f t="shared" ref="F50" si="11">E50/D50</f>
        <v>0.81333333333333335</v>
      </c>
      <c r="G50" s="178">
        <v>59</v>
      </c>
      <c r="H50" s="88" t="s">
        <v>3</v>
      </c>
      <c r="I50" s="34" t="s">
        <v>131</v>
      </c>
      <c r="J50" s="7" t="s">
        <v>133</v>
      </c>
      <c r="K50" s="7" t="s">
        <v>152</v>
      </c>
      <c r="L50" s="105" t="s">
        <v>25</v>
      </c>
      <c r="M50" s="7" t="s">
        <v>130</v>
      </c>
      <c r="N50" s="7" t="s">
        <v>132</v>
      </c>
    </row>
    <row r="51" spans="1:14">
      <c r="A51" s="181"/>
      <c r="B51" s="184"/>
      <c r="C51" s="184"/>
      <c r="D51" s="178"/>
      <c r="E51" s="181"/>
      <c r="F51" s="174"/>
      <c r="G51" s="178"/>
      <c r="H51" s="88" t="s">
        <v>153</v>
      </c>
      <c r="I51" s="34">
        <v>22</v>
      </c>
      <c r="J51" s="7">
        <v>5</v>
      </c>
      <c r="K51" s="7">
        <v>6</v>
      </c>
      <c r="L51" s="105">
        <v>20</v>
      </c>
      <c r="M51" s="7">
        <v>6</v>
      </c>
      <c r="N51" s="7">
        <v>0</v>
      </c>
    </row>
    <row r="52" spans="1:14">
      <c r="A52" s="181"/>
      <c r="B52" s="184"/>
      <c r="C52" s="184"/>
      <c r="D52" s="178"/>
      <c r="E52" s="181"/>
      <c r="F52" s="174"/>
      <c r="G52" s="178"/>
      <c r="H52" s="88" t="s">
        <v>154</v>
      </c>
      <c r="I52" s="97">
        <f>I51/G50</f>
        <v>0.3728813559322034</v>
      </c>
      <c r="J52" s="97">
        <f>J51/G50</f>
        <v>8.4745762711864403E-2</v>
      </c>
      <c r="K52" s="97">
        <f>K51/G50</f>
        <v>0.10169491525423729</v>
      </c>
      <c r="L52" s="108">
        <f>L51/G50</f>
        <v>0.33898305084745761</v>
      </c>
      <c r="M52" s="97">
        <f>M51/G50</f>
        <v>0.10169491525423729</v>
      </c>
      <c r="N52" s="97">
        <f>N51/G50</f>
        <v>0</v>
      </c>
    </row>
    <row r="53" spans="1:14" ht="16.5" thickBot="1">
      <c r="A53" s="182"/>
      <c r="B53" s="185"/>
      <c r="C53" s="185"/>
      <c r="D53" s="179"/>
      <c r="E53" s="182"/>
      <c r="F53" s="231"/>
      <c r="G53" s="179"/>
      <c r="H53" s="90" t="s">
        <v>155</v>
      </c>
      <c r="I53" s="34">
        <v>2</v>
      </c>
      <c r="J53" s="7">
        <v>0</v>
      </c>
      <c r="K53" s="7">
        <v>0</v>
      </c>
      <c r="L53" s="105">
        <v>2</v>
      </c>
      <c r="M53" s="7">
        <v>0</v>
      </c>
      <c r="N53" s="7">
        <v>0</v>
      </c>
    </row>
    <row r="55" spans="1:14" ht="16.5" thickBot="1"/>
    <row r="56" spans="1:14">
      <c r="A56" s="180" t="s">
        <v>17</v>
      </c>
      <c r="B56" s="183" t="s">
        <v>114</v>
      </c>
      <c r="C56" s="183" t="s">
        <v>3</v>
      </c>
      <c r="D56" s="177">
        <v>260</v>
      </c>
      <c r="E56" s="180">
        <v>155</v>
      </c>
      <c r="F56" s="186">
        <f>E56/D56</f>
        <v>0.59615384615384615</v>
      </c>
      <c r="G56" s="177">
        <v>134</v>
      </c>
      <c r="H56" s="27" t="s">
        <v>3</v>
      </c>
      <c r="I56" s="34" t="s">
        <v>130</v>
      </c>
      <c r="J56" s="105" t="s">
        <v>40</v>
      </c>
    </row>
    <row r="57" spans="1:14">
      <c r="A57" s="181"/>
      <c r="B57" s="184"/>
      <c r="C57" s="184"/>
      <c r="D57" s="178"/>
      <c r="E57" s="181"/>
      <c r="F57" s="187"/>
      <c r="G57" s="178"/>
      <c r="H57" s="28" t="s">
        <v>153</v>
      </c>
      <c r="I57" s="34">
        <v>69</v>
      </c>
      <c r="J57" s="105">
        <v>65</v>
      </c>
    </row>
    <row r="58" spans="1:14">
      <c r="A58" s="181"/>
      <c r="B58" s="184"/>
      <c r="C58" s="184"/>
      <c r="D58" s="178"/>
      <c r="E58" s="181"/>
      <c r="F58" s="187"/>
      <c r="G58" s="178"/>
      <c r="H58" s="28" t="s">
        <v>154</v>
      </c>
      <c r="I58" s="53">
        <f>I57/G56</f>
        <v>0.5149253731343284</v>
      </c>
      <c r="J58" s="110">
        <f>J57/G56</f>
        <v>0.48507462686567165</v>
      </c>
    </row>
    <row r="59" spans="1:14" ht="16.5" thickBot="1">
      <c r="A59" s="182"/>
      <c r="B59" s="185"/>
      <c r="C59" s="185"/>
      <c r="D59" s="179"/>
      <c r="E59" s="182"/>
      <c r="F59" s="188"/>
      <c r="G59" s="179"/>
      <c r="H59" s="30" t="s">
        <v>155</v>
      </c>
      <c r="I59" s="34">
        <v>4</v>
      </c>
      <c r="J59" s="105">
        <v>4</v>
      </c>
    </row>
  </sheetData>
  <mergeCells count="99">
    <mergeCell ref="G56:G59"/>
    <mergeCell ref="A56:A59"/>
    <mergeCell ref="B56:B59"/>
    <mergeCell ref="C56:C59"/>
    <mergeCell ref="D56:D59"/>
    <mergeCell ref="E56:E59"/>
    <mergeCell ref="F56:F59"/>
    <mergeCell ref="E46:E49"/>
    <mergeCell ref="F46:F49"/>
    <mergeCell ref="G46:G49"/>
    <mergeCell ref="E50:E53"/>
    <mergeCell ref="F50:F53"/>
    <mergeCell ref="G50:G53"/>
    <mergeCell ref="F38:F41"/>
    <mergeCell ref="G38:G41"/>
    <mergeCell ref="E42:E45"/>
    <mergeCell ref="F42:F45"/>
    <mergeCell ref="G42:G45"/>
    <mergeCell ref="E38:E41"/>
    <mergeCell ref="G26:G29"/>
    <mergeCell ref="E30:E33"/>
    <mergeCell ref="F30:F33"/>
    <mergeCell ref="G30:G33"/>
    <mergeCell ref="E34:E37"/>
    <mergeCell ref="F34:F37"/>
    <mergeCell ref="G34:G37"/>
    <mergeCell ref="F26:F29"/>
    <mergeCell ref="E26:E29"/>
    <mergeCell ref="G14:G17"/>
    <mergeCell ref="E18:E21"/>
    <mergeCell ref="F18:F21"/>
    <mergeCell ref="G18:G21"/>
    <mergeCell ref="E22:E25"/>
    <mergeCell ref="F22:F25"/>
    <mergeCell ref="G22:G25"/>
    <mergeCell ref="F14:F17"/>
    <mergeCell ref="E14:E17"/>
    <mergeCell ref="G2:G5"/>
    <mergeCell ref="E6:E9"/>
    <mergeCell ref="F6:F9"/>
    <mergeCell ref="G6:G9"/>
    <mergeCell ref="E10:E13"/>
    <mergeCell ref="F10:F13"/>
    <mergeCell ref="G10:G13"/>
    <mergeCell ref="F2:F5"/>
    <mergeCell ref="A42:A45"/>
    <mergeCell ref="B42:B45"/>
    <mergeCell ref="C42:C45"/>
    <mergeCell ref="D42:D45"/>
    <mergeCell ref="A34:A37"/>
    <mergeCell ref="A38:A41"/>
    <mergeCell ref="B38:B41"/>
    <mergeCell ref="C38:C41"/>
    <mergeCell ref="D38:D41"/>
    <mergeCell ref="A50:A53"/>
    <mergeCell ref="B50:B53"/>
    <mergeCell ref="C50:C53"/>
    <mergeCell ref="D50:D53"/>
    <mergeCell ref="A46:A49"/>
    <mergeCell ref="B46:B49"/>
    <mergeCell ref="C46:C49"/>
    <mergeCell ref="D46:D49"/>
    <mergeCell ref="A30:A33"/>
    <mergeCell ref="B30:B33"/>
    <mergeCell ref="C30:C33"/>
    <mergeCell ref="D30:D33"/>
    <mergeCell ref="B34:B37"/>
    <mergeCell ref="C34:C37"/>
    <mergeCell ref="D34:D37"/>
    <mergeCell ref="A22:A25"/>
    <mergeCell ref="B22:B25"/>
    <mergeCell ref="C22:C25"/>
    <mergeCell ref="D22:D25"/>
    <mergeCell ref="A26:A29"/>
    <mergeCell ref="B26:B29"/>
    <mergeCell ref="C26:C29"/>
    <mergeCell ref="D26:D29"/>
    <mergeCell ref="A14:A17"/>
    <mergeCell ref="B14:B17"/>
    <mergeCell ref="C14:C17"/>
    <mergeCell ref="D14:D17"/>
    <mergeCell ref="A18:A21"/>
    <mergeCell ref="B18:B21"/>
    <mergeCell ref="C18:C21"/>
    <mergeCell ref="D18:D21"/>
    <mergeCell ref="A6:A9"/>
    <mergeCell ref="B6:B9"/>
    <mergeCell ref="C6:C9"/>
    <mergeCell ref="D6:D9"/>
    <mergeCell ref="A10:A13"/>
    <mergeCell ref="B10:B13"/>
    <mergeCell ref="C10:C13"/>
    <mergeCell ref="D10:D13"/>
    <mergeCell ref="E1:F1"/>
    <mergeCell ref="A2:A5"/>
    <mergeCell ref="B2:B5"/>
    <mergeCell ref="C2:C5"/>
    <mergeCell ref="D2:D5"/>
    <mergeCell ref="E2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Q11" sqref="Q11"/>
    </sheetView>
  </sheetViews>
  <sheetFormatPr baseColWidth="10" defaultColWidth="11.25" defaultRowHeight="15.75"/>
  <cols>
    <col min="1" max="1" width="13.875" style="22" bestFit="1" customWidth="1"/>
    <col min="2" max="2" width="11.25" style="22"/>
    <col min="3" max="3" width="6.375" style="22" bestFit="1" customWidth="1"/>
    <col min="4" max="4" width="7.625" style="22" bestFit="1" customWidth="1"/>
    <col min="5" max="5" width="11.125" style="22" bestFit="1" customWidth="1"/>
    <col min="6" max="6" width="10.375" style="22" bestFit="1" customWidth="1"/>
    <col min="7" max="7" width="8.25" style="22" bestFit="1" customWidth="1"/>
    <col min="8" max="8" width="8.25" style="22" customWidth="1"/>
    <col min="9" max="11" width="11.25" style="22"/>
    <col min="12" max="12" width="11.875" style="22" bestFit="1" customWidth="1"/>
    <col min="13" max="16384" width="11.25" style="22"/>
  </cols>
  <sheetData>
    <row r="1" spans="1:14" ht="16.5" thickBot="1">
      <c r="A1" s="11" t="s">
        <v>0</v>
      </c>
      <c r="B1" s="12" t="s">
        <v>125</v>
      </c>
      <c r="C1" s="12" t="s">
        <v>127</v>
      </c>
      <c r="D1" s="13" t="s">
        <v>2</v>
      </c>
      <c r="E1" s="221" t="s">
        <v>139</v>
      </c>
      <c r="F1" s="222"/>
      <c r="G1" s="94" t="s">
        <v>141</v>
      </c>
      <c r="H1" s="73"/>
    </row>
    <row r="2" spans="1:14">
      <c r="A2" s="139" t="s">
        <v>73</v>
      </c>
      <c r="B2" s="142">
        <v>44</v>
      </c>
      <c r="C2" s="142" t="s">
        <v>3</v>
      </c>
      <c r="D2" s="145">
        <v>134</v>
      </c>
      <c r="E2" s="209">
        <v>108</v>
      </c>
      <c r="F2" s="210">
        <f t="shared" ref="F2" si="0">E2/D2</f>
        <v>0.80597014925373134</v>
      </c>
      <c r="G2" s="211">
        <v>99</v>
      </c>
      <c r="H2" s="27" t="s">
        <v>3</v>
      </c>
      <c r="I2" s="32" t="s">
        <v>130</v>
      </c>
      <c r="J2" s="105" t="s">
        <v>25</v>
      </c>
    </row>
    <row r="3" spans="1:14">
      <c r="A3" s="140"/>
      <c r="B3" s="143"/>
      <c r="C3" s="143"/>
      <c r="D3" s="146"/>
      <c r="E3" s="161"/>
      <c r="F3" s="204"/>
      <c r="G3" s="190"/>
      <c r="H3" s="28" t="s">
        <v>153</v>
      </c>
      <c r="I3" s="31">
        <v>40</v>
      </c>
      <c r="J3" s="106">
        <v>59</v>
      </c>
    </row>
    <row r="4" spans="1:14">
      <c r="A4" s="140"/>
      <c r="B4" s="143"/>
      <c r="C4" s="143"/>
      <c r="D4" s="146"/>
      <c r="E4" s="161"/>
      <c r="F4" s="204"/>
      <c r="G4" s="190"/>
      <c r="H4" s="28" t="s">
        <v>154</v>
      </c>
      <c r="I4" s="101">
        <f>I3/G2</f>
        <v>0.40404040404040403</v>
      </c>
      <c r="J4" s="111">
        <f>J3/G2</f>
        <v>0.59595959595959591</v>
      </c>
    </row>
    <row r="5" spans="1:14">
      <c r="A5" s="141"/>
      <c r="B5" s="144"/>
      <c r="C5" s="144"/>
      <c r="D5" s="147"/>
      <c r="E5" s="162"/>
      <c r="F5" s="204"/>
      <c r="G5" s="191"/>
      <c r="H5" s="28" t="s">
        <v>155</v>
      </c>
      <c r="I5" s="32">
        <v>2</v>
      </c>
      <c r="J5" s="105">
        <v>3</v>
      </c>
    </row>
    <row r="6" spans="1:14">
      <c r="A6" s="148" t="s">
        <v>80</v>
      </c>
      <c r="B6" s="149">
        <v>49</v>
      </c>
      <c r="C6" s="149" t="s">
        <v>6</v>
      </c>
      <c r="D6" s="150">
        <v>87</v>
      </c>
      <c r="E6" s="160">
        <v>76</v>
      </c>
      <c r="F6" s="204">
        <f t="shared" ref="F6" si="1">E6/D6</f>
        <v>0.87356321839080464</v>
      </c>
      <c r="G6" s="189">
        <v>74</v>
      </c>
      <c r="H6" s="28" t="s">
        <v>3</v>
      </c>
      <c r="I6" s="32" t="s">
        <v>130</v>
      </c>
      <c r="J6" s="19" t="s">
        <v>131</v>
      </c>
      <c r="K6" s="19" t="s">
        <v>133</v>
      </c>
      <c r="L6" s="105" t="s">
        <v>136</v>
      </c>
    </row>
    <row r="7" spans="1:14">
      <c r="A7" s="140"/>
      <c r="B7" s="143"/>
      <c r="C7" s="143"/>
      <c r="D7" s="146"/>
      <c r="E7" s="161"/>
      <c r="F7" s="204"/>
      <c r="G7" s="190"/>
      <c r="H7" s="28" t="s">
        <v>153</v>
      </c>
      <c r="I7" s="32">
        <v>12</v>
      </c>
      <c r="J7" s="19">
        <v>1</v>
      </c>
      <c r="K7" s="19">
        <v>37</v>
      </c>
      <c r="L7" s="105">
        <v>24</v>
      </c>
    </row>
    <row r="8" spans="1:14">
      <c r="A8" s="140"/>
      <c r="B8" s="143"/>
      <c r="C8" s="143"/>
      <c r="D8" s="146"/>
      <c r="E8" s="161"/>
      <c r="F8" s="204"/>
      <c r="G8" s="190"/>
      <c r="H8" s="28" t="s">
        <v>154</v>
      </c>
      <c r="I8" s="103">
        <f>I7/G6</f>
        <v>0.16216216216216217</v>
      </c>
      <c r="J8" s="103">
        <f>J7/G6</f>
        <v>1.3513513513513514E-2</v>
      </c>
      <c r="K8" s="103">
        <f>K7/G6</f>
        <v>0.5</v>
      </c>
      <c r="L8" s="108">
        <f>L7/G6</f>
        <v>0.32432432432432434</v>
      </c>
    </row>
    <row r="9" spans="1:14">
      <c r="A9" s="141"/>
      <c r="B9" s="144"/>
      <c r="C9" s="144"/>
      <c r="D9" s="147"/>
      <c r="E9" s="162"/>
      <c r="F9" s="204"/>
      <c r="G9" s="191"/>
      <c r="H9" s="28" t="s">
        <v>155</v>
      </c>
      <c r="I9" s="32">
        <v>0</v>
      </c>
      <c r="J9" s="19">
        <v>0</v>
      </c>
      <c r="K9" s="19">
        <v>3</v>
      </c>
      <c r="L9" s="105">
        <v>1</v>
      </c>
    </row>
    <row r="10" spans="1:14">
      <c r="A10" s="151" t="s">
        <v>83</v>
      </c>
      <c r="B10" s="154">
        <v>53</v>
      </c>
      <c r="C10" s="154" t="s">
        <v>3</v>
      </c>
      <c r="D10" s="157">
        <v>118</v>
      </c>
      <c r="E10" s="151">
        <v>102</v>
      </c>
      <c r="F10" s="192">
        <f t="shared" ref="F10" si="2">E10/D10</f>
        <v>0.86440677966101698</v>
      </c>
      <c r="G10" s="157">
        <v>97</v>
      </c>
      <c r="H10" s="29" t="s">
        <v>3</v>
      </c>
      <c r="I10" s="39" t="s">
        <v>131</v>
      </c>
      <c r="J10" s="8" t="s">
        <v>135</v>
      </c>
      <c r="K10" s="8" t="s">
        <v>152</v>
      </c>
    </row>
    <row r="11" spans="1:14">
      <c r="A11" s="152"/>
      <c r="B11" s="155"/>
      <c r="C11" s="155"/>
      <c r="D11" s="158"/>
      <c r="E11" s="152"/>
      <c r="F11" s="192"/>
      <c r="G11" s="158"/>
      <c r="H11" s="29" t="s">
        <v>153</v>
      </c>
      <c r="I11" s="39">
        <v>44</v>
      </c>
      <c r="J11" s="8">
        <v>42</v>
      </c>
      <c r="K11" s="8">
        <v>11</v>
      </c>
    </row>
    <row r="12" spans="1:14">
      <c r="A12" s="152"/>
      <c r="B12" s="155"/>
      <c r="C12" s="155"/>
      <c r="D12" s="158"/>
      <c r="E12" s="152"/>
      <c r="F12" s="192"/>
      <c r="G12" s="158"/>
      <c r="H12" s="29" t="s">
        <v>154</v>
      </c>
      <c r="I12" s="99">
        <f>I11/G10</f>
        <v>0.45360824742268041</v>
      </c>
      <c r="J12" s="99">
        <f>J11/G10</f>
        <v>0.4329896907216495</v>
      </c>
      <c r="K12" s="99">
        <f>K11/G10</f>
        <v>0.1134020618556701</v>
      </c>
    </row>
    <row r="13" spans="1:14">
      <c r="A13" s="153"/>
      <c r="B13" s="156"/>
      <c r="C13" s="156"/>
      <c r="D13" s="159"/>
      <c r="E13" s="153"/>
      <c r="F13" s="192"/>
      <c r="G13" s="159"/>
      <c r="H13" s="29" t="s">
        <v>155</v>
      </c>
      <c r="I13" s="39">
        <v>3</v>
      </c>
      <c r="J13" s="8">
        <v>2</v>
      </c>
      <c r="K13" s="8">
        <v>0</v>
      </c>
    </row>
    <row r="14" spans="1:14">
      <c r="A14" s="148" t="s">
        <v>98</v>
      </c>
      <c r="B14" s="149">
        <v>72</v>
      </c>
      <c r="C14" s="149" t="s">
        <v>6</v>
      </c>
      <c r="D14" s="150">
        <v>64</v>
      </c>
      <c r="E14" s="160">
        <v>39</v>
      </c>
      <c r="F14" s="204">
        <f>E14/D14</f>
        <v>0.609375</v>
      </c>
      <c r="G14" s="189">
        <v>38</v>
      </c>
      <c r="H14" s="28" t="s">
        <v>3</v>
      </c>
      <c r="I14" s="32" t="s">
        <v>131</v>
      </c>
      <c r="J14" s="19" t="s">
        <v>135</v>
      </c>
      <c r="K14" s="19" t="s">
        <v>133</v>
      </c>
      <c r="L14" s="19" t="s">
        <v>130</v>
      </c>
      <c r="M14" s="19" t="s">
        <v>132</v>
      </c>
      <c r="N14" s="105" t="s">
        <v>40</v>
      </c>
    </row>
    <row r="15" spans="1:14">
      <c r="A15" s="140"/>
      <c r="B15" s="143"/>
      <c r="C15" s="143"/>
      <c r="D15" s="146"/>
      <c r="E15" s="161"/>
      <c r="F15" s="204"/>
      <c r="G15" s="190"/>
      <c r="H15" s="28" t="s">
        <v>153</v>
      </c>
      <c r="I15" s="32">
        <v>1</v>
      </c>
      <c r="J15" s="19">
        <v>1</v>
      </c>
      <c r="K15" s="19">
        <v>9</v>
      </c>
      <c r="L15" s="19">
        <v>7</v>
      </c>
      <c r="M15" s="19">
        <v>2</v>
      </c>
      <c r="N15" s="105">
        <v>18</v>
      </c>
    </row>
    <row r="16" spans="1:14">
      <c r="A16" s="140"/>
      <c r="B16" s="143"/>
      <c r="C16" s="143"/>
      <c r="D16" s="146"/>
      <c r="E16" s="161"/>
      <c r="F16" s="204"/>
      <c r="G16" s="190"/>
      <c r="H16" s="28" t="s">
        <v>154</v>
      </c>
      <c r="I16" s="68">
        <f>I15/G14</f>
        <v>2.6315789473684209E-2</v>
      </c>
      <c r="J16" s="67">
        <f>J15/G14</f>
        <v>2.6315789473684209E-2</v>
      </c>
      <c r="K16" s="67">
        <f>K15/G14</f>
        <v>0.23684210526315788</v>
      </c>
      <c r="L16" s="67">
        <f>L15/G14</f>
        <v>0.18421052631578946</v>
      </c>
      <c r="M16" s="67">
        <f>M15/G14</f>
        <v>5.2631578947368418E-2</v>
      </c>
      <c r="N16" s="110">
        <f>N15/G14</f>
        <v>0.47368421052631576</v>
      </c>
    </row>
    <row r="17" spans="1:14">
      <c r="A17" s="141"/>
      <c r="B17" s="144"/>
      <c r="C17" s="144"/>
      <c r="D17" s="147"/>
      <c r="E17" s="162"/>
      <c r="F17" s="204"/>
      <c r="G17" s="191"/>
      <c r="H17" s="28" t="s">
        <v>155</v>
      </c>
      <c r="I17" s="32">
        <v>0</v>
      </c>
      <c r="J17" s="19">
        <v>0</v>
      </c>
      <c r="K17" s="19">
        <v>1</v>
      </c>
      <c r="L17" s="19">
        <v>1</v>
      </c>
      <c r="M17" s="19">
        <v>0</v>
      </c>
      <c r="N17" s="105">
        <v>2</v>
      </c>
    </row>
    <row r="18" spans="1:14">
      <c r="A18" s="181" t="s">
        <v>109</v>
      </c>
      <c r="B18" s="184">
        <v>85</v>
      </c>
      <c r="C18" s="184" t="s">
        <v>6</v>
      </c>
      <c r="D18" s="178">
        <v>77</v>
      </c>
      <c r="E18" s="235">
        <v>59</v>
      </c>
      <c r="F18" s="204">
        <f>E18/D18</f>
        <v>0.76623376623376627</v>
      </c>
      <c r="G18" s="236">
        <v>56</v>
      </c>
      <c r="H18" s="28" t="s">
        <v>3</v>
      </c>
      <c r="I18" s="32" t="s">
        <v>130</v>
      </c>
      <c r="J18" s="19" t="s">
        <v>133</v>
      </c>
      <c r="K18" s="9" t="s">
        <v>131</v>
      </c>
      <c r="L18" s="105" t="s">
        <v>136</v>
      </c>
    </row>
    <row r="19" spans="1:14">
      <c r="A19" s="181"/>
      <c r="B19" s="184"/>
      <c r="C19" s="184"/>
      <c r="D19" s="178"/>
      <c r="E19" s="235"/>
      <c r="F19" s="204"/>
      <c r="G19" s="236"/>
      <c r="H19" s="28" t="s">
        <v>153</v>
      </c>
      <c r="I19" s="32">
        <v>9</v>
      </c>
      <c r="J19" s="19">
        <v>13</v>
      </c>
      <c r="K19" s="9">
        <v>1</v>
      </c>
      <c r="L19" s="105">
        <v>33</v>
      </c>
    </row>
    <row r="20" spans="1:14">
      <c r="A20" s="181"/>
      <c r="B20" s="184"/>
      <c r="C20" s="184"/>
      <c r="D20" s="178"/>
      <c r="E20" s="235"/>
      <c r="F20" s="204"/>
      <c r="G20" s="236"/>
      <c r="H20" s="28" t="s">
        <v>154</v>
      </c>
      <c r="I20" s="68">
        <f>I19/G18</f>
        <v>0.16071428571428573</v>
      </c>
      <c r="J20" s="67">
        <f>J19/G18</f>
        <v>0.23214285714285715</v>
      </c>
      <c r="K20" s="54">
        <f>K19/G18</f>
        <v>1.7857142857142856E-2</v>
      </c>
      <c r="L20" s="110">
        <f>L19/G18</f>
        <v>0.5892857142857143</v>
      </c>
    </row>
    <row r="21" spans="1:14" ht="16.5" thickBot="1">
      <c r="A21" s="182"/>
      <c r="B21" s="185"/>
      <c r="C21" s="185"/>
      <c r="D21" s="179"/>
      <c r="E21" s="238"/>
      <c r="F21" s="206"/>
      <c r="G21" s="239"/>
      <c r="H21" s="30" t="s">
        <v>155</v>
      </c>
      <c r="I21" s="32">
        <v>0</v>
      </c>
      <c r="J21" s="19">
        <v>1</v>
      </c>
      <c r="K21" s="9">
        <v>0</v>
      </c>
      <c r="L21" s="105">
        <v>3</v>
      </c>
    </row>
    <row r="23" spans="1:14" ht="16.5" thickBot="1"/>
    <row r="24" spans="1:14">
      <c r="A24" s="180" t="s">
        <v>74</v>
      </c>
      <c r="B24" s="183" t="s">
        <v>114</v>
      </c>
      <c r="C24" s="183" t="s">
        <v>3</v>
      </c>
      <c r="D24" s="177">
        <v>182</v>
      </c>
      <c r="E24" s="180">
        <v>118</v>
      </c>
      <c r="F24" s="186">
        <f>E24/D24</f>
        <v>0.64835164835164838</v>
      </c>
      <c r="G24" s="177">
        <v>115</v>
      </c>
      <c r="H24" s="27" t="s">
        <v>3</v>
      </c>
      <c r="I24" s="34" t="s">
        <v>130</v>
      </c>
      <c r="J24" s="105" t="s">
        <v>40</v>
      </c>
      <c r="K24" s="105" t="s">
        <v>135</v>
      </c>
      <c r="L24" s="9" t="s">
        <v>133</v>
      </c>
      <c r="M24" s="9" t="s">
        <v>131</v>
      </c>
    </row>
    <row r="25" spans="1:14">
      <c r="A25" s="181"/>
      <c r="B25" s="184"/>
      <c r="C25" s="184"/>
      <c r="D25" s="178"/>
      <c r="E25" s="181"/>
      <c r="F25" s="187"/>
      <c r="G25" s="178"/>
      <c r="H25" s="28" t="s">
        <v>153</v>
      </c>
      <c r="I25" s="34">
        <v>27</v>
      </c>
      <c r="J25" s="105">
        <v>15.12</v>
      </c>
      <c r="K25" s="105">
        <v>20.88</v>
      </c>
      <c r="L25" s="9">
        <v>30</v>
      </c>
      <c r="M25" s="9">
        <v>22</v>
      </c>
    </row>
    <row r="26" spans="1:14">
      <c r="A26" s="181"/>
      <c r="B26" s="184"/>
      <c r="C26" s="184"/>
      <c r="D26" s="178"/>
      <c r="E26" s="181"/>
      <c r="F26" s="187"/>
      <c r="G26" s="178"/>
      <c r="H26" s="28" t="s">
        <v>154</v>
      </c>
      <c r="I26" s="53">
        <f>I25/G24</f>
        <v>0.23478260869565218</v>
      </c>
      <c r="J26" s="237">
        <f>J25/G24</f>
        <v>0.13147826086956521</v>
      </c>
      <c r="K26" s="220"/>
      <c r="L26" s="54">
        <f>L25/G24</f>
        <v>0.2608695652173913</v>
      </c>
      <c r="M26" s="54">
        <f>M25/G24</f>
        <v>0.19130434782608696</v>
      </c>
    </row>
    <row r="27" spans="1:14" ht="16.5" thickBot="1">
      <c r="A27" s="182"/>
      <c r="B27" s="185"/>
      <c r="C27" s="185"/>
      <c r="D27" s="179"/>
      <c r="E27" s="182"/>
      <c r="F27" s="188"/>
      <c r="G27" s="179"/>
      <c r="H27" s="30" t="s">
        <v>155</v>
      </c>
      <c r="I27" s="34">
        <v>1</v>
      </c>
      <c r="J27" s="105">
        <v>1</v>
      </c>
      <c r="K27" s="105">
        <v>1</v>
      </c>
      <c r="L27" s="9">
        <v>2</v>
      </c>
      <c r="M27" s="9">
        <v>1</v>
      </c>
    </row>
    <row r="28" spans="1:14">
      <c r="I28" s="75"/>
      <c r="J28" s="75"/>
    </row>
    <row r="29" spans="1:14">
      <c r="I29" s="75"/>
      <c r="J29" s="75"/>
    </row>
  </sheetData>
  <mergeCells count="44">
    <mergeCell ref="E10:E13"/>
    <mergeCell ref="F10:F13"/>
    <mergeCell ref="G10:G13"/>
    <mergeCell ref="F2:F5"/>
    <mergeCell ref="A24:A27"/>
    <mergeCell ref="B24:B27"/>
    <mergeCell ref="C24:C27"/>
    <mergeCell ref="D24:D27"/>
    <mergeCell ref="E24:E27"/>
    <mergeCell ref="F24:F27"/>
    <mergeCell ref="G24:G27"/>
    <mergeCell ref="G14:G17"/>
    <mergeCell ref="E18:E21"/>
    <mergeCell ref="F18:F21"/>
    <mergeCell ref="G18:G21"/>
    <mergeCell ref="F14:F17"/>
    <mergeCell ref="A2:A5"/>
    <mergeCell ref="B2:B5"/>
    <mergeCell ref="G2:G5"/>
    <mergeCell ref="E6:E9"/>
    <mergeCell ref="F6:F9"/>
    <mergeCell ref="G6:G9"/>
    <mergeCell ref="C10:C13"/>
    <mergeCell ref="D10:D13"/>
    <mergeCell ref="A14:A17"/>
    <mergeCell ref="B14:B17"/>
    <mergeCell ref="C14:C17"/>
    <mergeCell ref="D14:D17"/>
    <mergeCell ref="E1:F1"/>
    <mergeCell ref="J26:K26"/>
    <mergeCell ref="C2:C5"/>
    <mergeCell ref="D2:D5"/>
    <mergeCell ref="A6:A9"/>
    <mergeCell ref="B6:B9"/>
    <mergeCell ref="C6:C9"/>
    <mergeCell ref="D6:D9"/>
    <mergeCell ref="A18:A21"/>
    <mergeCell ref="B18:B21"/>
    <mergeCell ref="C18:C21"/>
    <mergeCell ref="D18:D21"/>
    <mergeCell ref="E2:E5"/>
    <mergeCell ref="E14:E17"/>
    <mergeCell ref="A10:A13"/>
    <mergeCell ref="B10:B1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14" sqref="E14:E17"/>
    </sheetView>
  </sheetViews>
  <sheetFormatPr baseColWidth="10" defaultRowHeight="15.75"/>
  <cols>
    <col min="1" max="1" width="23.25" bestFit="1" customWidth="1"/>
    <col min="2" max="2" width="7.25" bestFit="1" customWidth="1"/>
    <col min="3" max="3" width="6.375" bestFit="1" customWidth="1"/>
    <col min="4" max="4" width="7.625" bestFit="1" customWidth="1"/>
    <col min="5" max="5" width="11.125" bestFit="1" customWidth="1"/>
    <col min="6" max="6" width="10.375" bestFit="1" customWidth="1"/>
    <col min="7" max="7" width="8.25" bestFit="1" customWidth="1"/>
    <col min="8" max="8" width="8.25" customWidth="1"/>
  </cols>
  <sheetData>
    <row r="1" spans="1:15" ht="16.5" thickBot="1">
      <c r="A1" s="11" t="s">
        <v>0</v>
      </c>
      <c r="B1" s="12" t="s">
        <v>125</v>
      </c>
      <c r="C1" s="12" t="s">
        <v>127</v>
      </c>
      <c r="D1" s="13" t="s">
        <v>2</v>
      </c>
      <c r="E1" s="221" t="s">
        <v>139</v>
      </c>
      <c r="F1" s="222"/>
      <c r="G1" s="94" t="s">
        <v>141</v>
      </c>
    </row>
    <row r="2" spans="1:15">
      <c r="A2" s="139" t="s">
        <v>10</v>
      </c>
      <c r="B2" s="142">
        <v>4</v>
      </c>
      <c r="C2" s="142" t="s">
        <v>6</v>
      </c>
      <c r="D2" s="145">
        <v>62</v>
      </c>
      <c r="E2" s="209">
        <v>46</v>
      </c>
      <c r="F2" s="210">
        <f>E2/D2</f>
        <v>0.74193548387096775</v>
      </c>
      <c r="G2" s="211">
        <v>45</v>
      </c>
      <c r="H2" s="27" t="s">
        <v>3</v>
      </c>
      <c r="I2" s="18" t="s">
        <v>130</v>
      </c>
      <c r="J2" s="19" t="s">
        <v>147</v>
      </c>
      <c r="K2" s="19" t="s">
        <v>131</v>
      </c>
      <c r="L2" s="19" t="s">
        <v>132</v>
      </c>
      <c r="M2" s="19" t="s">
        <v>135</v>
      </c>
      <c r="N2" s="105" t="s">
        <v>40</v>
      </c>
      <c r="O2" s="19" t="s">
        <v>133</v>
      </c>
    </row>
    <row r="3" spans="1:15">
      <c r="A3" s="140"/>
      <c r="B3" s="143"/>
      <c r="C3" s="143"/>
      <c r="D3" s="146"/>
      <c r="E3" s="161"/>
      <c r="F3" s="204"/>
      <c r="G3" s="190"/>
      <c r="H3" s="28" t="s">
        <v>153</v>
      </c>
      <c r="I3" s="31">
        <v>5</v>
      </c>
      <c r="J3" s="16">
        <v>4</v>
      </c>
      <c r="K3" s="16">
        <v>16</v>
      </c>
      <c r="L3" s="16">
        <v>1</v>
      </c>
      <c r="M3" s="16">
        <v>2</v>
      </c>
      <c r="N3" s="125">
        <v>12</v>
      </c>
      <c r="O3" s="16">
        <v>5</v>
      </c>
    </row>
    <row r="4" spans="1:15">
      <c r="A4" s="140"/>
      <c r="B4" s="143"/>
      <c r="C4" s="143"/>
      <c r="D4" s="146"/>
      <c r="E4" s="161"/>
      <c r="F4" s="204"/>
      <c r="G4" s="190"/>
      <c r="H4" s="28" t="s">
        <v>154</v>
      </c>
      <c r="I4" s="64">
        <f>I3/G2</f>
        <v>0.1111111111111111</v>
      </c>
      <c r="J4" s="65">
        <f>J3/G2</f>
        <v>8.8888888888888892E-2</v>
      </c>
      <c r="K4" s="65">
        <f>K3/G2</f>
        <v>0.35555555555555557</v>
      </c>
      <c r="L4" s="65">
        <f>L3/G2</f>
        <v>2.2222222222222223E-2</v>
      </c>
      <c r="M4" s="65">
        <f>M3/G2</f>
        <v>4.4444444444444446E-2</v>
      </c>
      <c r="N4" s="126">
        <f>N3/G2</f>
        <v>0.26666666666666666</v>
      </c>
      <c r="O4" s="65">
        <f>O3/G2</f>
        <v>0.1111111111111111</v>
      </c>
    </row>
    <row r="5" spans="1:15">
      <c r="A5" s="141"/>
      <c r="B5" s="144"/>
      <c r="C5" s="144"/>
      <c r="D5" s="147"/>
      <c r="E5" s="162"/>
      <c r="F5" s="204"/>
      <c r="G5" s="191"/>
      <c r="H5" s="28" t="s">
        <v>155</v>
      </c>
      <c r="I5" s="32">
        <v>0</v>
      </c>
      <c r="J5" s="19">
        <v>0</v>
      </c>
      <c r="K5" s="19">
        <v>2</v>
      </c>
      <c r="L5" s="19">
        <v>0</v>
      </c>
      <c r="M5" s="19">
        <v>0</v>
      </c>
      <c r="N5" s="115">
        <v>2</v>
      </c>
      <c r="O5" s="7">
        <v>0</v>
      </c>
    </row>
    <row r="6" spans="1:15">
      <c r="A6" s="148" t="s">
        <v>59</v>
      </c>
      <c r="B6" s="149">
        <v>5</v>
      </c>
      <c r="C6" s="149" t="s">
        <v>6</v>
      </c>
      <c r="D6" s="150">
        <v>73</v>
      </c>
      <c r="E6" s="160">
        <v>64</v>
      </c>
      <c r="F6" s="204">
        <f t="shared" ref="F6" si="0">E6/D6</f>
        <v>0.87671232876712324</v>
      </c>
      <c r="G6" s="189">
        <v>64</v>
      </c>
      <c r="H6" s="28" t="s">
        <v>3</v>
      </c>
      <c r="I6" s="32" t="s">
        <v>132</v>
      </c>
      <c r="J6" s="19" t="s">
        <v>133</v>
      </c>
      <c r="K6" s="19" t="s">
        <v>130</v>
      </c>
      <c r="L6" s="19" t="s">
        <v>138</v>
      </c>
      <c r="M6" s="19" t="s">
        <v>131</v>
      </c>
      <c r="N6" s="105" t="s">
        <v>40</v>
      </c>
      <c r="O6" s="19" t="s">
        <v>135</v>
      </c>
    </row>
    <row r="7" spans="1:15">
      <c r="A7" s="140"/>
      <c r="B7" s="143"/>
      <c r="C7" s="143"/>
      <c r="D7" s="146"/>
      <c r="E7" s="161"/>
      <c r="F7" s="204"/>
      <c r="G7" s="190"/>
      <c r="H7" s="28" t="s">
        <v>153</v>
      </c>
      <c r="I7" s="32">
        <v>1</v>
      </c>
      <c r="J7" s="19">
        <v>12</v>
      </c>
      <c r="K7" s="19">
        <v>14</v>
      </c>
      <c r="L7" s="19">
        <v>3</v>
      </c>
      <c r="M7" s="19">
        <v>7</v>
      </c>
      <c r="N7" s="105">
        <v>9</v>
      </c>
      <c r="O7" s="19">
        <v>18</v>
      </c>
    </row>
    <row r="8" spans="1:15">
      <c r="A8" s="140"/>
      <c r="B8" s="143"/>
      <c r="C8" s="143"/>
      <c r="D8" s="146"/>
      <c r="E8" s="161"/>
      <c r="F8" s="204"/>
      <c r="G8" s="190"/>
      <c r="H8" s="28" t="s">
        <v>154</v>
      </c>
      <c r="I8" s="68">
        <f>I7/G6</f>
        <v>1.5625E-2</v>
      </c>
      <c r="J8" s="67">
        <f>J7/G6</f>
        <v>0.1875</v>
      </c>
      <c r="K8" s="67">
        <f>K7/G6</f>
        <v>0.21875</v>
      </c>
      <c r="L8" s="67">
        <f>L7/G6</f>
        <v>4.6875E-2</v>
      </c>
      <c r="M8" s="67">
        <f>M7/G6</f>
        <v>0.109375</v>
      </c>
      <c r="N8" s="110">
        <f>N7/G6</f>
        <v>0.140625</v>
      </c>
      <c r="O8" s="67">
        <f>O7/G6</f>
        <v>0.28125</v>
      </c>
    </row>
    <row r="9" spans="1:15">
      <c r="A9" s="141"/>
      <c r="B9" s="144"/>
      <c r="C9" s="144"/>
      <c r="D9" s="147"/>
      <c r="E9" s="162"/>
      <c r="F9" s="204"/>
      <c r="G9" s="191"/>
      <c r="H9" s="28" t="s">
        <v>155</v>
      </c>
      <c r="I9" s="32">
        <v>0</v>
      </c>
      <c r="J9" s="19">
        <v>1</v>
      </c>
      <c r="K9" s="19">
        <v>1</v>
      </c>
      <c r="L9" s="19">
        <v>0</v>
      </c>
      <c r="M9" s="19">
        <v>0</v>
      </c>
      <c r="N9" s="105">
        <v>0</v>
      </c>
      <c r="O9" s="7">
        <v>2</v>
      </c>
    </row>
    <row r="10" spans="1:15">
      <c r="A10" s="151" t="s">
        <v>12</v>
      </c>
      <c r="B10" s="154">
        <v>6</v>
      </c>
      <c r="C10" s="154" t="s">
        <v>3</v>
      </c>
      <c r="D10" s="157">
        <v>120</v>
      </c>
      <c r="E10" s="151">
        <v>95</v>
      </c>
      <c r="F10" s="192">
        <f t="shared" ref="F10" si="1">E10/D10</f>
        <v>0.79166666666666663</v>
      </c>
      <c r="G10" s="157">
        <v>87</v>
      </c>
      <c r="H10" s="89" t="s">
        <v>3</v>
      </c>
      <c r="I10" s="39" t="s">
        <v>130</v>
      </c>
      <c r="J10" s="8" t="s">
        <v>131</v>
      </c>
      <c r="K10" s="22"/>
      <c r="L10" s="22"/>
      <c r="M10" s="22"/>
      <c r="N10" s="22"/>
      <c r="O10" s="22"/>
    </row>
    <row r="11" spans="1:15">
      <c r="A11" s="152"/>
      <c r="B11" s="155"/>
      <c r="C11" s="155"/>
      <c r="D11" s="158"/>
      <c r="E11" s="152"/>
      <c r="F11" s="192"/>
      <c r="G11" s="158"/>
      <c r="H11" s="89" t="s">
        <v>153</v>
      </c>
      <c r="I11" s="39">
        <v>72</v>
      </c>
      <c r="J11" s="8">
        <v>15</v>
      </c>
      <c r="K11" s="22"/>
      <c r="L11" s="22"/>
      <c r="M11" s="22"/>
      <c r="N11" s="22"/>
      <c r="O11" s="22"/>
    </row>
    <row r="12" spans="1:15">
      <c r="A12" s="152"/>
      <c r="B12" s="155"/>
      <c r="C12" s="155"/>
      <c r="D12" s="158"/>
      <c r="E12" s="152"/>
      <c r="F12" s="192"/>
      <c r="G12" s="158"/>
      <c r="H12" s="89" t="s">
        <v>154</v>
      </c>
      <c r="I12" s="99">
        <f>I11/G10</f>
        <v>0.82758620689655171</v>
      </c>
      <c r="J12" s="100">
        <f>J11/G10</f>
        <v>0.17241379310344829</v>
      </c>
      <c r="K12" s="22"/>
      <c r="L12" s="22"/>
      <c r="M12" s="22"/>
      <c r="N12" s="22"/>
      <c r="O12" s="22"/>
    </row>
    <row r="13" spans="1:15">
      <c r="A13" s="153"/>
      <c r="B13" s="156"/>
      <c r="C13" s="156"/>
      <c r="D13" s="159"/>
      <c r="E13" s="153"/>
      <c r="F13" s="192"/>
      <c r="G13" s="159"/>
      <c r="H13" s="89" t="s">
        <v>155</v>
      </c>
      <c r="I13" s="39">
        <v>4</v>
      </c>
      <c r="J13" s="8">
        <v>1</v>
      </c>
      <c r="K13" s="22"/>
      <c r="L13" s="22"/>
      <c r="M13" s="22"/>
      <c r="N13" s="22"/>
      <c r="O13" s="22"/>
    </row>
    <row r="14" spans="1:15">
      <c r="A14" s="160" t="s">
        <v>22</v>
      </c>
      <c r="B14" s="149">
        <v>13</v>
      </c>
      <c r="C14" s="149" t="s">
        <v>3</v>
      </c>
      <c r="D14" s="150">
        <v>227</v>
      </c>
      <c r="E14" s="160">
        <v>127</v>
      </c>
      <c r="F14" s="204">
        <f t="shared" ref="F14" si="2">E14/D14</f>
        <v>0.55947136563876654</v>
      </c>
      <c r="G14" s="189">
        <v>119</v>
      </c>
      <c r="H14" s="28" t="s">
        <v>3</v>
      </c>
      <c r="I14" s="32" t="s">
        <v>145</v>
      </c>
      <c r="J14" s="105" t="s">
        <v>40</v>
      </c>
      <c r="K14" s="19" t="s">
        <v>130</v>
      </c>
      <c r="L14" s="22"/>
      <c r="M14" s="22"/>
      <c r="N14" s="22"/>
      <c r="O14" s="22"/>
    </row>
    <row r="15" spans="1:15">
      <c r="A15" s="161"/>
      <c r="B15" s="143"/>
      <c r="C15" s="143"/>
      <c r="D15" s="146"/>
      <c r="E15" s="161"/>
      <c r="F15" s="204"/>
      <c r="G15" s="190"/>
      <c r="H15" s="28" t="s">
        <v>153</v>
      </c>
      <c r="I15" s="32">
        <v>50</v>
      </c>
      <c r="J15" s="105">
        <v>39</v>
      </c>
      <c r="K15" s="19">
        <v>30</v>
      </c>
      <c r="L15" s="22"/>
      <c r="M15" s="22"/>
      <c r="N15" s="22"/>
      <c r="O15" s="22"/>
    </row>
    <row r="16" spans="1:15">
      <c r="A16" s="161"/>
      <c r="B16" s="143"/>
      <c r="C16" s="143"/>
      <c r="D16" s="146"/>
      <c r="E16" s="161"/>
      <c r="F16" s="204"/>
      <c r="G16" s="190"/>
      <c r="H16" s="28" t="s">
        <v>154</v>
      </c>
      <c r="I16" s="68">
        <f>I15/G14</f>
        <v>0.42016806722689076</v>
      </c>
      <c r="J16" s="110">
        <f>J15/G14</f>
        <v>0.32773109243697479</v>
      </c>
      <c r="K16" s="67">
        <f>K15/G14</f>
        <v>0.25210084033613445</v>
      </c>
      <c r="L16" s="22"/>
      <c r="M16" s="22"/>
      <c r="N16" s="22"/>
      <c r="O16" s="22"/>
    </row>
    <row r="17" spans="1:15">
      <c r="A17" s="162"/>
      <c r="B17" s="144"/>
      <c r="C17" s="144"/>
      <c r="D17" s="147"/>
      <c r="E17" s="162"/>
      <c r="F17" s="204"/>
      <c r="G17" s="191"/>
      <c r="H17" s="28" t="s">
        <v>155</v>
      </c>
      <c r="I17" s="32">
        <v>3</v>
      </c>
      <c r="J17" s="105">
        <v>2</v>
      </c>
      <c r="K17" s="19">
        <v>1</v>
      </c>
      <c r="L17" s="22"/>
      <c r="M17" s="22"/>
      <c r="N17" s="22"/>
      <c r="O17" s="22"/>
    </row>
    <row r="18" spans="1:15">
      <c r="A18" s="160" t="s">
        <v>107</v>
      </c>
      <c r="B18" s="149">
        <v>83</v>
      </c>
      <c r="C18" s="149" t="s">
        <v>3</v>
      </c>
      <c r="D18" s="150">
        <v>114</v>
      </c>
      <c r="E18" s="160">
        <v>88</v>
      </c>
      <c r="F18" s="204">
        <f t="shared" ref="F18" si="3">E18/D18</f>
        <v>0.77192982456140347</v>
      </c>
      <c r="G18" s="189">
        <v>86</v>
      </c>
      <c r="H18" s="28" t="s">
        <v>3</v>
      </c>
      <c r="I18" s="32" t="s">
        <v>131</v>
      </c>
      <c r="J18" s="19" t="s">
        <v>130</v>
      </c>
      <c r="K18" s="105" t="s">
        <v>25</v>
      </c>
      <c r="L18" s="22"/>
      <c r="M18" s="22"/>
      <c r="N18" s="22"/>
      <c r="O18" s="22"/>
    </row>
    <row r="19" spans="1:15">
      <c r="A19" s="161"/>
      <c r="B19" s="143"/>
      <c r="C19" s="143"/>
      <c r="D19" s="146"/>
      <c r="E19" s="161"/>
      <c r="F19" s="204"/>
      <c r="G19" s="190"/>
      <c r="H19" s="28" t="s">
        <v>153</v>
      </c>
      <c r="I19" s="32">
        <v>33</v>
      </c>
      <c r="J19" s="23">
        <v>30</v>
      </c>
      <c r="K19" s="122">
        <v>23</v>
      </c>
      <c r="L19" s="22"/>
      <c r="M19" s="22"/>
      <c r="N19" s="22"/>
      <c r="O19" s="22"/>
    </row>
    <row r="20" spans="1:15">
      <c r="A20" s="161"/>
      <c r="B20" s="143"/>
      <c r="C20" s="143"/>
      <c r="D20" s="146"/>
      <c r="E20" s="161"/>
      <c r="F20" s="204"/>
      <c r="G20" s="190"/>
      <c r="H20" s="28" t="s">
        <v>154</v>
      </c>
      <c r="I20" s="103">
        <f>I19/G18</f>
        <v>0.38372093023255816</v>
      </c>
      <c r="J20" s="104">
        <f>J19/G18</f>
        <v>0.34883720930232559</v>
      </c>
      <c r="K20" s="123">
        <f>K19/G18</f>
        <v>0.26744186046511625</v>
      </c>
      <c r="L20" s="22"/>
      <c r="M20" s="22"/>
      <c r="N20" s="22"/>
      <c r="O20" s="22"/>
    </row>
    <row r="21" spans="1:15">
      <c r="A21" s="162"/>
      <c r="B21" s="144"/>
      <c r="C21" s="144"/>
      <c r="D21" s="147"/>
      <c r="E21" s="162"/>
      <c r="F21" s="204"/>
      <c r="G21" s="191"/>
      <c r="H21" s="28" t="s">
        <v>155</v>
      </c>
      <c r="I21" s="32">
        <v>2</v>
      </c>
      <c r="J21" s="23">
        <v>2</v>
      </c>
      <c r="K21" s="122">
        <v>1</v>
      </c>
      <c r="L21" s="22"/>
      <c r="M21" s="22"/>
      <c r="N21" s="22"/>
      <c r="O21" s="22"/>
    </row>
    <row r="22" spans="1:15">
      <c r="A22" s="181" t="s">
        <v>108</v>
      </c>
      <c r="B22" s="184">
        <v>84</v>
      </c>
      <c r="C22" s="184" t="s">
        <v>6</v>
      </c>
      <c r="D22" s="178">
        <v>87</v>
      </c>
      <c r="E22" s="160">
        <v>75</v>
      </c>
      <c r="F22" s="204">
        <f>E22/D22</f>
        <v>0.86206896551724133</v>
      </c>
      <c r="G22" s="189">
        <v>74</v>
      </c>
      <c r="H22" s="28" t="s">
        <v>3</v>
      </c>
      <c r="I22" s="32" t="s">
        <v>130</v>
      </c>
      <c r="J22" s="7" t="s">
        <v>131</v>
      </c>
      <c r="K22" s="7" t="s">
        <v>133</v>
      </c>
      <c r="L22" s="105" t="s">
        <v>25</v>
      </c>
      <c r="M22" s="7" t="s">
        <v>132</v>
      </c>
      <c r="N22" s="22"/>
      <c r="O22" s="22"/>
    </row>
    <row r="23" spans="1:15">
      <c r="A23" s="148"/>
      <c r="B23" s="149"/>
      <c r="C23" s="149"/>
      <c r="D23" s="150"/>
      <c r="E23" s="161"/>
      <c r="F23" s="204"/>
      <c r="G23" s="190"/>
      <c r="H23" s="28" t="s">
        <v>153</v>
      </c>
      <c r="I23" s="32">
        <v>20</v>
      </c>
      <c r="J23" s="7">
        <v>12</v>
      </c>
      <c r="K23" s="7">
        <v>27</v>
      </c>
      <c r="L23" s="105">
        <v>15</v>
      </c>
      <c r="M23" s="7">
        <v>0</v>
      </c>
      <c r="N23" s="22"/>
      <c r="O23" s="22"/>
    </row>
    <row r="24" spans="1:15">
      <c r="A24" s="148"/>
      <c r="B24" s="149"/>
      <c r="C24" s="149"/>
      <c r="D24" s="150"/>
      <c r="E24" s="161"/>
      <c r="F24" s="204"/>
      <c r="G24" s="190"/>
      <c r="H24" s="28" t="s">
        <v>154</v>
      </c>
      <c r="I24" s="68">
        <f>I23/G22</f>
        <v>0.27027027027027029</v>
      </c>
      <c r="J24" s="54">
        <f>J23/G22</f>
        <v>0.16216216216216217</v>
      </c>
      <c r="K24" s="54">
        <f>K23/G22</f>
        <v>0.36486486486486486</v>
      </c>
      <c r="L24" s="110">
        <f>L23/G22</f>
        <v>0.20270270270270271</v>
      </c>
      <c r="M24" s="54">
        <f>M23/G22</f>
        <v>0</v>
      </c>
      <c r="N24" s="22"/>
      <c r="O24" s="22"/>
    </row>
    <row r="25" spans="1:15" ht="16.5" thickBot="1">
      <c r="A25" s="182"/>
      <c r="B25" s="185"/>
      <c r="C25" s="185"/>
      <c r="D25" s="179"/>
      <c r="E25" s="205"/>
      <c r="F25" s="206"/>
      <c r="G25" s="207"/>
      <c r="H25" s="30" t="s">
        <v>155</v>
      </c>
      <c r="I25" s="32">
        <v>1</v>
      </c>
      <c r="J25" s="7">
        <v>0</v>
      </c>
      <c r="K25" s="7">
        <v>2</v>
      </c>
      <c r="L25" s="105">
        <v>1</v>
      </c>
      <c r="M25" s="7">
        <v>0</v>
      </c>
      <c r="N25" s="22"/>
      <c r="O25" s="22"/>
    </row>
    <row r="27" spans="1:15" ht="16.5" thickBot="1">
      <c r="I27" t="s">
        <v>156</v>
      </c>
    </row>
    <row r="28" spans="1:15">
      <c r="A28" s="180" t="s">
        <v>11</v>
      </c>
      <c r="B28" s="183" t="s">
        <v>114</v>
      </c>
      <c r="C28" s="183" t="s">
        <v>3</v>
      </c>
      <c r="D28" s="177">
        <v>225</v>
      </c>
      <c r="E28" s="180">
        <v>148</v>
      </c>
      <c r="F28" s="186">
        <f>E28/D28</f>
        <v>0.65777777777777779</v>
      </c>
      <c r="G28" s="177">
        <v>137</v>
      </c>
      <c r="H28" s="27" t="s">
        <v>3</v>
      </c>
      <c r="I28" s="34" t="s">
        <v>130</v>
      </c>
      <c r="J28" s="105" t="s">
        <v>40</v>
      </c>
      <c r="K28" s="7" t="s">
        <v>131</v>
      </c>
    </row>
    <row r="29" spans="1:15">
      <c r="A29" s="181"/>
      <c r="B29" s="184"/>
      <c r="C29" s="184"/>
      <c r="D29" s="178"/>
      <c r="E29" s="181"/>
      <c r="F29" s="187"/>
      <c r="G29" s="178"/>
      <c r="H29" s="28" t="s">
        <v>153</v>
      </c>
      <c r="I29" s="34">
        <v>44</v>
      </c>
      <c r="J29" s="105">
        <v>55</v>
      </c>
      <c r="K29" s="7">
        <v>38</v>
      </c>
    </row>
    <row r="30" spans="1:15">
      <c r="A30" s="181"/>
      <c r="B30" s="184"/>
      <c r="C30" s="184"/>
      <c r="D30" s="178"/>
      <c r="E30" s="181"/>
      <c r="F30" s="187"/>
      <c r="G30" s="178"/>
      <c r="H30" s="28" t="s">
        <v>154</v>
      </c>
      <c r="I30" s="53">
        <f>I29/G28</f>
        <v>0.32116788321167883</v>
      </c>
      <c r="J30" s="110">
        <f>J29/G28</f>
        <v>0.40145985401459855</v>
      </c>
      <c r="K30" s="54">
        <f>K29/G28</f>
        <v>0.27737226277372262</v>
      </c>
    </row>
    <row r="31" spans="1:15" ht="16.5" thickBot="1">
      <c r="A31" s="182"/>
      <c r="B31" s="185"/>
      <c r="C31" s="185"/>
      <c r="D31" s="179"/>
      <c r="E31" s="182"/>
      <c r="F31" s="188"/>
      <c r="G31" s="179"/>
      <c r="H31" s="30" t="s">
        <v>155</v>
      </c>
      <c r="I31" s="34">
        <v>2</v>
      </c>
      <c r="J31" s="105">
        <v>3</v>
      </c>
      <c r="K31" s="7">
        <v>2</v>
      </c>
    </row>
  </sheetData>
  <mergeCells count="50">
    <mergeCell ref="A28:A31"/>
    <mergeCell ref="B28:B31"/>
    <mergeCell ref="C28:C31"/>
    <mergeCell ref="D28:D31"/>
    <mergeCell ref="E28:E31"/>
    <mergeCell ref="F14:F17"/>
    <mergeCell ref="G14:G17"/>
    <mergeCell ref="F28:F31"/>
    <mergeCell ref="G28:G31"/>
    <mergeCell ref="E18:E21"/>
    <mergeCell ref="F18:F21"/>
    <mergeCell ref="G18:G21"/>
    <mergeCell ref="E22:E25"/>
    <mergeCell ref="F22:F25"/>
    <mergeCell ref="G22:G25"/>
    <mergeCell ref="G2:G5"/>
    <mergeCell ref="E6:E9"/>
    <mergeCell ref="F6:F9"/>
    <mergeCell ref="G6:G9"/>
    <mergeCell ref="E10:E13"/>
    <mergeCell ref="F10:F13"/>
    <mergeCell ref="G10:G13"/>
    <mergeCell ref="A22:A25"/>
    <mergeCell ref="B22:B25"/>
    <mergeCell ref="C22:C25"/>
    <mergeCell ref="D22:D25"/>
    <mergeCell ref="E2:E5"/>
    <mergeCell ref="E14:E17"/>
    <mergeCell ref="A14:A17"/>
    <mergeCell ref="B14:B17"/>
    <mergeCell ref="C14:C17"/>
    <mergeCell ref="D14:D17"/>
    <mergeCell ref="A18:A21"/>
    <mergeCell ref="B18:B21"/>
    <mergeCell ref="C18:C21"/>
    <mergeCell ref="D18:D21"/>
    <mergeCell ref="A6:A9"/>
    <mergeCell ref="B6:B9"/>
    <mergeCell ref="C6:C9"/>
    <mergeCell ref="D6:D9"/>
    <mergeCell ref="A10:A13"/>
    <mergeCell ref="B10:B13"/>
    <mergeCell ref="C10:C13"/>
    <mergeCell ref="D10:D13"/>
    <mergeCell ref="E1:F1"/>
    <mergeCell ref="A2:A5"/>
    <mergeCell ref="B2:B5"/>
    <mergeCell ref="C2:C5"/>
    <mergeCell ref="D2:D5"/>
    <mergeCell ref="F2:F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M31" sqref="M31"/>
    </sheetView>
  </sheetViews>
  <sheetFormatPr baseColWidth="10" defaultRowHeight="15.75"/>
  <sheetData>
    <row r="1" spans="1:14" ht="16.5" thickBot="1">
      <c r="A1" s="1" t="s">
        <v>128</v>
      </c>
      <c r="B1" s="2" t="s">
        <v>1</v>
      </c>
      <c r="C1" s="2" t="s">
        <v>127</v>
      </c>
      <c r="D1" s="2" t="s">
        <v>129</v>
      </c>
      <c r="E1" s="48" t="s">
        <v>139</v>
      </c>
      <c r="F1" s="49" t="s">
        <v>140</v>
      </c>
      <c r="G1" s="50" t="s">
        <v>141</v>
      </c>
    </row>
    <row r="2" spans="1:14">
      <c r="A2" s="240" t="s">
        <v>117</v>
      </c>
      <c r="B2" s="142" t="s">
        <v>118</v>
      </c>
      <c r="C2" s="142" t="s">
        <v>3</v>
      </c>
      <c r="D2" s="145"/>
      <c r="E2" s="180"/>
      <c r="F2" s="183"/>
      <c r="G2" s="177"/>
      <c r="H2" s="27" t="s">
        <v>3</v>
      </c>
      <c r="I2" s="22"/>
    </row>
    <row r="3" spans="1:14">
      <c r="A3" s="241"/>
      <c r="B3" s="143"/>
      <c r="C3" s="143"/>
      <c r="D3" s="146"/>
      <c r="E3" s="181"/>
      <c r="F3" s="184"/>
      <c r="G3" s="178"/>
      <c r="H3" s="28" t="s">
        <v>153</v>
      </c>
      <c r="I3" s="22"/>
    </row>
    <row r="4" spans="1:14">
      <c r="A4" s="241"/>
      <c r="B4" s="143"/>
      <c r="C4" s="143"/>
      <c r="D4" s="146"/>
      <c r="E4" s="181"/>
      <c r="F4" s="184"/>
      <c r="G4" s="178"/>
      <c r="H4" s="28" t="s">
        <v>154</v>
      </c>
      <c r="I4" s="22"/>
    </row>
    <row r="5" spans="1:14">
      <c r="A5" s="242"/>
      <c r="B5" s="144"/>
      <c r="C5" s="144"/>
      <c r="D5" s="147"/>
      <c r="E5" s="181"/>
      <c r="F5" s="184"/>
      <c r="G5" s="178"/>
      <c r="H5" s="28" t="s">
        <v>155</v>
      </c>
      <c r="I5" s="22"/>
    </row>
    <row r="6" spans="1:14">
      <c r="A6" s="148" t="s">
        <v>115</v>
      </c>
      <c r="B6" s="149" t="s">
        <v>116</v>
      </c>
      <c r="C6" s="149" t="s">
        <v>3</v>
      </c>
      <c r="D6" s="150">
        <v>141</v>
      </c>
      <c r="E6" s="181">
        <v>106</v>
      </c>
      <c r="F6" s="187">
        <f>E6/D6</f>
        <v>0.75177304964539005</v>
      </c>
      <c r="G6" s="178">
        <v>95</v>
      </c>
      <c r="H6" s="28" t="s">
        <v>3</v>
      </c>
      <c r="I6" s="34" t="s">
        <v>130</v>
      </c>
      <c r="J6" s="105" t="s">
        <v>40</v>
      </c>
      <c r="K6" s="22"/>
    </row>
    <row r="7" spans="1:14">
      <c r="A7" s="140"/>
      <c r="B7" s="143"/>
      <c r="C7" s="143"/>
      <c r="D7" s="146"/>
      <c r="E7" s="181"/>
      <c r="F7" s="187"/>
      <c r="G7" s="178"/>
      <c r="H7" s="28" t="s">
        <v>153</v>
      </c>
      <c r="I7" s="34">
        <v>65</v>
      </c>
      <c r="J7" s="105">
        <v>30</v>
      </c>
      <c r="K7" s="22"/>
    </row>
    <row r="8" spans="1:14">
      <c r="A8" s="140"/>
      <c r="B8" s="143"/>
      <c r="C8" s="143"/>
      <c r="D8" s="146"/>
      <c r="E8" s="181"/>
      <c r="F8" s="187"/>
      <c r="G8" s="178"/>
      <c r="H8" s="28" t="s">
        <v>154</v>
      </c>
      <c r="I8" s="53">
        <f>I7/G6</f>
        <v>0.68421052631578949</v>
      </c>
      <c r="J8" s="110">
        <f>J7/G6</f>
        <v>0.31578947368421051</v>
      </c>
      <c r="K8" s="22"/>
    </row>
    <row r="9" spans="1:14">
      <c r="A9" s="141"/>
      <c r="B9" s="144"/>
      <c r="C9" s="144"/>
      <c r="D9" s="147"/>
      <c r="E9" s="181"/>
      <c r="F9" s="187"/>
      <c r="G9" s="178"/>
      <c r="H9" s="28" t="s">
        <v>155</v>
      </c>
      <c r="I9" s="34">
        <v>4</v>
      </c>
      <c r="J9" s="105">
        <v>1</v>
      </c>
      <c r="K9" s="22"/>
    </row>
    <row r="10" spans="1:14">
      <c r="A10" s="148" t="s">
        <v>120</v>
      </c>
      <c r="B10" s="149" t="s">
        <v>116</v>
      </c>
      <c r="C10" s="149" t="s">
        <v>3</v>
      </c>
      <c r="D10" s="150">
        <v>178</v>
      </c>
      <c r="E10" s="181">
        <v>127</v>
      </c>
      <c r="F10" s="187">
        <f>E10/D10</f>
        <v>0.7134831460674157</v>
      </c>
      <c r="G10" s="178">
        <v>115</v>
      </c>
      <c r="H10" s="28" t="s">
        <v>3</v>
      </c>
      <c r="I10" s="34" t="s">
        <v>130</v>
      </c>
      <c r="J10" s="105" t="s">
        <v>40</v>
      </c>
      <c r="K10" s="7" t="s">
        <v>135</v>
      </c>
      <c r="L10" s="7" t="s">
        <v>133</v>
      </c>
      <c r="M10" s="7" t="s">
        <v>131</v>
      </c>
      <c r="N10" s="22"/>
    </row>
    <row r="11" spans="1:14">
      <c r="A11" s="140"/>
      <c r="B11" s="143"/>
      <c r="C11" s="143"/>
      <c r="D11" s="146"/>
      <c r="E11" s="181"/>
      <c r="F11" s="187"/>
      <c r="G11" s="178"/>
      <c r="H11" s="28" t="s">
        <v>153</v>
      </c>
      <c r="I11" s="34">
        <v>17</v>
      </c>
      <c r="J11" s="105">
        <v>29</v>
      </c>
      <c r="K11" s="7">
        <v>30</v>
      </c>
      <c r="L11" s="7">
        <v>21</v>
      </c>
      <c r="M11" s="7">
        <v>18</v>
      </c>
      <c r="N11" s="22"/>
    </row>
    <row r="12" spans="1:14">
      <c r="A12" s="140"/>
      <c r="B12" s="143"/>
      <c r="C12" s="143"/>
      <c r="D12" s="146"/>
      <c r="E12" s="181"/>
      <c r="F12" s="187"/>
      <c r="G12" s="178"/>
      <c r="H12" s="28" t="s">
        <v>154</v>
      </c>
      <c r="I12" s="53">
        <f>I11/G10</f>
        <v>0.14782608695652175</v>
      </c>
      <c r="J12" s="110">
        <f>J11/G10</f>
        <v>0.25217391304347825</v>
      </c>
      <c r="K12" s="54">
        <f>K11/G10</f>
        <v>0.2608695652173913</v>
      </c>
      <c r="L12" s="54">
        <f>L11/G10</f>
        <v>0.18260869565217391</v>
      </c>
      <c r="M12" s="54">
        <f>M11/G10</f>
        <v>0.15652173913043479</v>
      </c>
      <c r="N12" s="22"/>
    </row>
    <row r="13" spans="1:14">
      <c r="A13" s="141"/>
      <c r="B13" s="144"/>
      <c r="C13" s="144"/>
      <c r="D13" s="147"/>
      <c r="E13" s="181"/>
      <c r="F13" s="187"/>
      <c r="G13" s="178"/>
      <c r="H13" s="28" t="s">
        <v>155</v>
      </c>
      <c r="I13" s="34">
        <v>1</v>
      </c>
      <c r="J13" s="105">
        <v>1</v>
      </c>
      <c r="K13" s="7">
        <v>2</v>
      </c>
      <c r="L13" s="7">
        <v>1</v>
      </c>
      <c r="M13" s="7">
        <v>1</v>
      </c>
      <c r="N13" s="22"/>
    </row>
    <row r="14" spans="1:14">
      <c r="A14" s="151" t="s">
        <v>121</v>
      </c>
      <c r="B14" s="154" t="s">
        <v>116</v>
      </c>
      <c r="C14" s="154" t="s">
        <v>3</v>
      </c>
      <c r="D14" s="157">
        <v>118</v>
      </c>
      <c r="E14" s="195">
        <v>73</v>
      </c>
      <c r="F14" s="192">
        <f>E14/D14</f>
        <v>0.61864406779661019</v>
      </c>
      <c r="G14" s="199">
        <v>66</v>
      </c>
      <c r="H14" s="89" t="s">
        <v>3</v>
      </c>
      <c r="I14" s="93" t="s">
        <v>130</v>
      </c>
      <c r="J14" s="81" t="s">
        <v>135</v>
      </c>
      <c r="K14" s="81" t="s">
        <v>131</v>
      </c>
      <c r="L14" s="22"/>
    </row>
    <row r="15" spans="1:14">
      <c r="A15" s="152"/>
      <c r="B15" s="155"/>
      <c r="C15" s="155"/>
      <c r="D15" s="158"/>
      <c r="E15" s="195"/>
      <c r="F15" s="192"/>
      <c r="G15" s="199"/>
      <c r="H15" s="89" t="s">
        <v>153</v>
      </c>
      <c r="I15" s="93">
        <v>18</v>
      </c>
      <c r="J15" s="81">
        <v>16</v>
      </c>
      <c r="K15" s="81">
        <v>32</v>
      </c>
      <c r="L15" s="22"/>
    </row>
    <row r="16" spans="1:14">
      <c r="A16" s="152"/>
      <c r="B16" s="155"/>
      <c r="C16" s="155"/>
      <c r="D16" s="158"/>
      <c r="E16" s="195"/>
      <c r="F16" s="192"/>
      <c r="G16" s="199"/>
      <c r="H16" s="89" t="s">
        <v>154</v>
      </c>
      <c r="I16" s="99">
        <f>I15/G14</f>
        <v>0.27272727272727271</v>
      </c>
      <c r="J16" s="100">
        <f>J15/G14</f>
        <v>0.24242424242424243</v>
      </c>
      <c r="K16" s="100">
        <f>K15/G14</f>
        <v>0.48484848484848486</v>
      </c>
      <c r="L16" s="22"/>
    </row>
    <row r="17" spans="1:15">
      <c r="A17" s="153"/>
      <c r="B17" s="156"/>
      <c r="C17" s="156"/>
      <c r="D17" s="159"/>
      <c r="E17" s="195"/>
      <c r="F17" s="192"/>
      <c r="G17" s="199"/>
      <c r="H17" s="89" t="s">
        <v>155</v>
      </c>
      <c r="I17" s="93">
        <v>1</v>
      </c>
      <c r="J17" s="81">
        <v>1</v>
      </c>
      <c r="K17" s="81">
        <v>3</v>
      </c>
      <c r="L17" s="22"/>
    </row>
    <row r="18" spans="1:15">
      <c r="A18" s="148" t="s">
        <v>122</v>
      </c>
      <c r="B18" s="149" t="s">
        <v>116</v>
      </c>
      <c r="C18" s="149" t="s">
        <v>6</v>
      </c>
      <c r="D18" s="150">
        <v>64</v>
      </c>
      <c r="E18" s="181">
        <v>42</v>
      </c>
      <c r="F18" s="187">
        <f>E18/D18</f>
        <v>0.65625</v>
      </c>
      <c r="G18" s="178">
        <v>38</v>
      </c>
      <c r="H18" s="28" t="s">
        <v>3</v>
      </c>
      <c r="I18" s="34" t="s">
        <v>130</v>
      </c>
      <c r="J18" s="105" t="s">
        <v>40</v>
      </c>
      <c r="K18" s="7" t="s">
        <v>135</v>
      </c>
      <c r="L18" s="7" t="s">
        <v>132</v>
      </c>
      <c r="M18" s="7" t="s">
        <v>133</v>
      </c>
      <c r="N18" s="7" t="s">
        <v>131</v>
      </c>
      <c r="O18" s="22"/>
    </row>
    <row r="19" spans="1:15">
      <c r="A19" s="140"/>
      <c r="B19" s="143"/>
      <c r="C19" s="143"/>
      <c r="D19" s="146"/>
      <c r="E19" s="181"/>
      <c r="F19" s="187"/>
      <c r="G19" s="178"/>
      <c r="H19" s="28" t="s">
        <v>153</v>
      </c>
      <c r="I19" s="34">
        <v>4</v>
      </c>
      <c r="J19" s="105">
        <v>1</v>
      </c>
      <c r="K19" s="7">
        <v>3</v>
      </c>
      <c r="L19" s="7">
        <v>11</v>
      </c>
      <c r="M19" s="7">
        <v>17</v>
      </c>
      <c r="N19" s="7">
        <v>2</v>
      </c>
      <c r="O19" s="22"/>
    </row>
    <row r="20" spans="1:15">
      <c r="A20" s="140"/>
      <c r="B20" s="143"/>
      <c r="C20" s="143"/>
      <c r="D20" s="146"/>
      <c r="E20" s="181"/>
      <c r="F20" s="187"/>
      <c r="G20" s="178"/>
      <c r="H20" s="28" t="s">
        <v>154</v>
      </c>
      <c r="I20" s="53">
        <f>I19/G18</f>
        <v>0.10526315789473684</v>
      </c>
      <c r="J20" s="110">
        <f>J19/G18</f>
        <v>2.6315789473684209E-2</v>
      </c>
      <c r="K20" s="54">
        <f>K19/G18</f>
        <v>7.8947368421052627E-2</v>
      </c>
      <c r="L20" s="54">
        <f>L19/G18</f>
        <v>0.28947368421052633</v>
      </c>
      <c r="M20" s="54">
        <f>M19/G18</f>
        <v>0.44736842105263158</v>
      </c>
      <c r="N20" s="54">
        <f>N19/G18</f>
        <v>5.2631578947368418E-2</v>
      </c>
      <c r="O20" s="22"/>
    </row>
    <row r="21" spans="1:15">
      <c r="A21" s="141"/>
      <c r="B21" s="144"/>
      <c r="C21" s="144"/>
      <c r="D21" s="147"/>
      <c r="E21" s="181"/>
      <c r="F21" s="187"/>
      <c r="G21" s="178"/>
      <c r="H21" s="28" t="s">
        <v>155</v>
      </c>
      <c r="I21" s="34">
        <v>0</v>
      </c>
      <c r="J21" s="105">
        <v>0</v>
      </c>
      <c r="K21" s="7">
        <v>0</v>
      </c>
      <c r="L21" s="7">
        <v>1</v>
      </c>
      <c r="M21" s="7">
        <v>3</v>
      </c>
      <c r="N21" s="7">
        <v>0</v>
      </c>
      <c r="O21" s="22"/>
    </row>
    <row r="22" spans="1:15">
      <c r="A22" s="243" t="s">
        <v>123</v>
      </c>
      <c r="B22" s="184" t="s">
        <v>124</v>
      </c>
      <c r="C22" s="184"/>
      <c r="D22" s="178"/>
      <c r="E22" s="181"/>
      <c r="F22" s="184"/>
      <c r="G22" s="178"/>
      <c r="H22" s="28" t="s">
        <v>3</v>
      </c>
      <c r="I22" s="22"/>
    </row>
    <row r="23" spans="1:15">
      <c r="A23" s="243"/>
      <c r="B23" s="184"/>
      <c r="C23" s="184"/>
      <c r="D23" s="178"/>
      <c r="E23" s="181"/>
      <c r="F23" s="184"/>
      <c r="G23" s="178"/>
      <c r="H23" s="28" t="s">
        <v>153</v>
      </c>
      <c r="I23" s="22"/>
    </row>
    <row r="24" spans="1:15">
      <c r="A24" s="243"/>
      <c r="B24" s="184"/>
      <c r="C24" s="184"/>
      <c r="D24" s="178"/>
      <c r="E24" s="181"/>
      <c r="F24" s="184"/>
      <c r="G24" s="178"/>
      <c r="H24" s="28" t="s">
        <v>154</v>
      </c>
      <c r="I24" s="22"/>
    </row>
    <row r="25" spans="1:15" ht="16.5" thickBot="1">
      <c r="A25" s="244"/>
      <c r="B25" s="185"/>
      <c r="C25" s="185"/>
      <c r="D25" s="179"/>
      <c r="E25" s="182"/>
      <c r="F25" s="185"/>
      <c r="G25" s="179"/>
      <c r="H25" s="30" t="s">
        <v>155</v>
      </c>
      <c r="I25" s="22"/>
    </row>
  </sheetData>
  <mergeCells count="42">
    <mergeCell ref="G18:G21"/>
    <mergeCell ref="A22:A25"/>
    <mergeCell ref="B22:B25"/>
    <mergeCell ref="C22:C25"/>
    <mergeCell ref="D22:D25"/>
    <mergeCell ref="E22:E25"/>
    <mergeCell ref="F22:F25"/>
    <mergeCell ref="G22:G25"/>
    <mergeCell ref="A18:A21"/>
    <mergeCell ref="B18:B21"/>
    <mergeCell ref="C18:C21"/>
    <mergeCell ref="D18:D21"/>
    <mergeCell ref="E18:E21"/>
    <mergeCell ref="F18:F21"/>
    <mergeCell ref="G10:G13"/>
    <mergeCell ref="F10:F13"/>
    <mergeCell ref="A14:A17"/>
    <mergeCell ref="B14:B17"/>
    <mergeCell ref="C14:C17"/>
    <mergeCell ref="D14:D17"/>
    <mergeCell ref="E14:E17"/>
    <mergeCell ref="F14:F17"/>
    <mergeCell ref="G14:G17"/>
    <mergeCell ref="A10:A13"/>
    <mergeCell ref="B10:B13"/>
    <mergeCell ref="C10:C13"/>
    <mergeCell ref="D10:D13"/>
    <mergeCell ref="E10:E13"/>
    <mergeCell ref="G2:G5"/>
    <mergeCell ref="A6:A9"/>
    <mergeCell ref="B6:B9"/>
    <mergeCell ref="C6:C9"/>
    <mergeCell ref="D6:D9"/>
    <mergeCell ref="E6:E9"/>
    <mergeCell ref="F6:F9"/>
    <mergeCell ref="G6:G9"/>
    <mergeCell ref="A2:A5"/>
    <mergeCell ref="B2:B5"/>
    <mergeCell ref="C2:C5"/>
    <mergeCell ref="D2:D5"/>
    <mergeCell ref="E2:E5"/>
    <mergeCell ref="F2:F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12" sqref="B12"/>
    </sheetView>
  </sheetViews>
  <sheetFormatPr baseColWidth="10" defaultColWidth="11.25" defaultRowHeight="15.75"/>
  <cols>
    <col min="1" max="16384" width="11.25" style="22"/>
  </cols>
  <sheetData>
    <row r="1" spans="1:9" ht="16.5" thickBot="1">
      <c r="A1" s="22" t="s">
        <v>159</v>
      </c>
    </row>
    <row r="2" spans="1:9">
      <c r="A2" s="180" t="s">
        <v>158</v>
      </c>
      <c r="B2" s="46" t="s">
        <v>130</v>
      </c>
      <c r="C2" s="46" t="s">
        <v>40</v>
      </c>
      <c r="D2" s="46" t="s">
        <v>135</v>
      </c>
      <c r="E2" s="46" t="s">
        <v>132</v>
      </c>
      <c r="F2" s="46" t="s">
        <v>131</v>
      </c>
      <c r="G2" s="47" t="s">
        <v>133</v>
      </c>
    </row>
    <row r="3" spans="1:9">
      <c r="A3" s="181"/>
      <c r="B3" s="9">
        <f>SUM(ARA!J54,BFC!I37,CVL!I29,Corse!I13,GE!L45,HdF!I25,IdF!I21,Normandie!K25,NA!I53,Occitanie!I57,PdL!I25,PACA!I29)</f>
        <v>684</v>
      </c>
      <c r="C3" s="9">
        <f>SUM(ARA!K54,Bretagne!I21,Corse!J13,GE!I45,HdF!J25,IdF!J21,Normandie!I25,NA!J53,Occitanie!J57,PdL!J25,PACA!J29)</f>
        <v>683.62</v>
      </c>
      <c r="D3" s="9">
        <f>SUM(ARA!L54,Bretagne!J21,CVL!J29,Corse!K13,GE!K45,HdF!K25,IdF!L21,Normandie!J25,PdL!K25)</f>
        <v>279.38</v>
      </c>
      <c r="E3" s="9">
        <f>SUM(Bretagne!K21,GE!J45,HdF!L25)</f>
        <v>54</v>
      </c>
      <c r="F3" s="9">
        <f>SUM(BFC!K37,Corse!M13,GE!M45,HdF!M25,IdF!K21,NA!L53,PdL!M25,PACA!K29)</f>
        <v>271</v>
      </c>
      <c r="G3" s="40">
        <f>SUM(BFC!J37,Corse!L13,GE!N45,IdF!M21,NA!K53,PdL!L25)</f>
        <v>297</v>
      </c>
    </row>
    <row r="4" spans="1:9" ht="16.5" thickBot="1">
      <c r="A4" s="42" t="s">
        <v>162</v>
      </c>
      <c r="B4" s="9">
        <f>SUM('Outre-Mer'!I7,'Outre-Mer'!I11,'Outre-Mer'!I15,'Outre-Mer'!I19)</f>
        <v>104</v>
      </c>
      <c r="C4" s="9">
        <f>SUM('Outre-Mer'!J7,'Outre-Mer'!J11,'Outre-Mer'!J19)</f>
        <v>60</v>
      </c>
      <c r="D4" s="9">
        <f>SUM('Outre-Mer'!K11,'Outre-Mer'!J15,'Outre-Mer'!K19)</f>
        <v>49</v>
      </c>
      <c r="E4" s="9">
        <f>SUM('Outre-Mer'!L19)</f>
        <v>11</v>
      </c>
      <c r="F4" s="9">
        <f>SUM('Outre-Mer'!M11,'Outre-Mer'!K15,'Outre-Mer'!N19)</f>
        <v>52</v>
      </c>
      <c r="G4" s="40">
        <f>SUM('Outre-Mer'!L11,'Outre-Mer'!M19)</f>
        <v>38</v>
      </c>
    </row>
    <row r="5" spans="1:9" ht="32.25" thickBot="1">
      <c r="A5" s="78" t="s">
        <v>160</v>
      </c>
      <c r="B5" s="5">
        <f t="shared" ref="B5:G5" si="0">SUM(B3:B4)</f>
        <v>788</v>
      </c>
      <c r="C5" s="5">
        <f t="shared" si="0"/>
        <v>743.62</v>
      </c>
      <c r="D5" s="5">
        <f t="shared" si="0"/>
        <v>328.38</v>
      </c>
      <c r="E5" s="5">
        <f t="shared" si="0"/>
        <v>65</v>
      </c>
      <c r="F5" s="5">
        <f t="shared" si="0"/>
        <v>323</v>
      </c>
      <c r="G5" s="10">
        <f t="shared" si="0"/>
        <v>335</v>
      </c>
      <c r="H5" s="11">
        <f>SUM(ARA!H53,BFC!G36,Bretagne!G20,CVL!G28,Corse!G12,GE!G44,HdF!G24,IdF!G20,Normandie!G24,NA!G52,Occitanie!G56,PdL!G24,PACA!G28,'Outre-Mer'!G6:G9,'Outre-Mer'!G10:G13,'Outre-Mer'!G14:G17,'Outre-Mer'!G18:G21)</f>
        <v>2583</v>
      </c>
      <c r="I5" s="13">
        <f>SUM(B5:G5)</f>
        <v>2583</v>
      </c>
    </row>
    <row r="6" spans="1:9" ht="16.5" thickBot="1">
      <c r="A6" s="128" t="s">
        <v>155</v>
      </c>
      <c r="B6" s="128">
        <f>SUM(ARA!J56,BFC!I39,CVL!I31,GE!L47,HdF!I27,IdF!I23,Normandie!K27,NA!I55,Occitanie!I59,PdL!I27,PACA!I31,'Outre-Mer'!I13,'Outre-Mer'!I17)</f>
        <v>35</v>
      </c>
      <c r="C6" s="128">
        <f>SUM(ARA!K56,Bretagne!I23,Corse!J15,GE!I47,HdF!J27,IdF!J23,Normandie!I27,NA!J55,Occitanie!J59,PdL!J27,PACA!J31,'Outre-Mer'!J9,'Outre-Mer'!J13)</f>
        <v>35</v>
      </c>
      <c r="D6" s="128">
        <f>SUM(ARA!L56,Bretagne!J23,CVL!J31,GE!J47,HdF!K27,IdF!L23,Normandie!J27,PdL!K27,'Outre-Mer'!K13)</f>
        <v>17</v>
      </c>
      <c r="E6" s="128">
        <f>SUM(Bretagne!K23,HdF!L27,'Outre-Mer'!L21)</f>
        <v>3</v>
      </c>
      <c r="F6" s="128">
        <f>SUM(BFC!K39,GE!M47,HdF!M27,NA!L55,PdL!M27,PACA!K31,'Outre-Mer'!M13,'Outre-Mer'!K17)</f>
        <v>14</v>
      </c>
      <c r="G6" s="127">
        <f>SUM(BFC!J39,Corse!L15,GE!N47,IdF!M23,NA!K55,PdL!L27,'Outre-Mer'!L13,'Outre-Mer'!M21)</f>
        <v>17</v>
      </c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>
      <selection activeCell="A22" sqref="A22:A25"/>
    </sheetView>
  </sheetViews>
  <sheetFormatPr baseColWidth="10" defaultColWidth="11.25" defaultRowHeight="15.75"/>
  <cols>
    <col min="1" max="1" width="22.5" style="22" bestFit="1" customWidth="1"/>
    <col min="2" max="2" width="7.25" style="22" bestFit="1" customWidth="1"/>
    <col min="3" max="3" width="6.375" style="22" bestFit="1" customWidth="1"/>
    <col min="4" max="4" width="7.625" style="22" bestFit="1" customWidth="1"/>
    <col min="5" max="5" width="11.125" style="22" bestFit="1" customWidth="1"/>
    <col min="6" max="6" width="10.375" style="22" bestFit="1" customWidth="1"/>
    <col min="7" max="7" width="8.25" style="22" bestFit="1" customWidth="1"/>
    <col min="8" max="8" width="8.25" style="22" customWidth="1"/>
    <col min="9" max="9" width="7" style="22" customWidth="1"/>
    <col min="10" max="10" width="17.25" style="22" bestFit="1" customWidth="1"/>
    <col min="11" max="16384" width="11.25" style="22"/>
  </cols>
  <sheetData>
    <row r="1" spans="1:15" ht="16.5" thickBot="1">
      <c r="A1" s="82" t="s">
        <v>0</v>
      </c>
      <c r="B1" s="83" t="s">
        <v>125</v>
      </c>
      <c r="C1" s="83" t="s">
        <v>127</v>
      </c>
      <c r="D1" s="84" t="s">
        <v>2</v>
      </c>
      <c r="E1" s="137" t="s">
        <v>139</v>
      </c>
      <c r="F1" s="138"/>
      <c r="G1" s="85" t="s">
        <v>141</v>
      </c>
    </row>
    <row r="2" spans="1:15">
      <c r="A2" s="140" t="s">
        <v>36</v>
      </c>
      <c r="B2" s="143">
        <v>21</v>
      </c>
      <c r="C2" s="143" t="s">
        <v>6</v>
      </c>
      <c r="D2" s="146">
        <v>80</v>
      </c>
      <c r="E2" s="139">
        <v>60</v>
      </c>
      <c r="F2" s="186">
        <f>E2/D2</f>
        <v>0.75</v>
      </c>
      <c r="G2" s="145">
        <v>55</v>
      </c>
      <c r="H2" s="27" t="s">
        <v>3</v>
      </c>
      <c r="I2" s="42" t="s">
        <v>130</v>
      </c>
      <c r="J2" s="9" t="s">
        <v>131</v>
      </c>
      <c r="K2" s="9" t="s">
        <v>132</v>
      </c>
      <c r="L2" s="9" t="s">
        <v>135</v>
      </c>
      <c r="M2" s="105" t="s">
        <v>40</v>
      </c>
      <c r="N2" s="19" t="s">
        <v>133</v>
      </c>
    </row>
    <row r="3" spans="1:15">
      <c r="A3" s="140"/>
      <c r="B3" s="143"/>
      <c r="C3" s="143"/>
      <c r="D3" s="146"/>
      <c r="E3" s="140"/>
      <c r="F3" s="187"/>
      <c r="G3" s="146"/>
      <c r="H3" s="28" t="s">
        <v>153</v>
      </c>
      <c r="I3" s="38">
        <v>1</v>
      </c>
      <c r="J3" s="4">
        <v>1</v>
      </c>
      <c r="K3" s="4">
        <v>1</v>
      </c>
      <c r="L3" s="4">
        <v>2</v>
      </c>
      <c r="M3" s="106">
        <v>19</v>
      </c>
      <c r="N3" s="16">
        <v>31</v>
      </c>
    </row>
    <row r="4" spans="1:15">
      <c r="A4" s="140"/>
      <c r="B4" s="143"/>
      <c r="C4" s="143"/>
      <c r="D4" s="146"/>
      <c r="E4" s="140"/>
      <c r="F4" s="187"/>
      <c r="G4" s="146"/>
      <c r="H4" s="28" t="s">
        <v>154</v>
      </c>
      <c r="I4" s="95">
        <f>I3/G2</f>
        <v>1.8181818181818181E-2</v>
      </c>
      <c r="J4" s="96">
        <f>J3/G2</f>
        <v>1.8181818181818181E-2</v>
      </c>
      <c r="K4" s="95">
        <f>K3/G2</f>
        <v>1.8181818181818181E-2</v>
      </c>
      <c r="L4" s="96">
        <f>L3/G2</f>
        <v>3.6363636363636362E-2</v>
      </c>
      <c r="M4" s="107">
        <f>M3/G2</f>
        <v>0.34545454545454546</v>
      </c>
      <c r="N4" s="96">
        <f>N3/G2</f>
        <v>0.5636363636363636</v>
      </c>
    </row>
    <row r="5" spans="1:15">
      <c r="A5" s="141"/>
      <c r="B5" s="144"/>
      <c r="C5" s="144"/>
      <c r="D5" s="147"/>
      <c r="E5" s="141"/>
      <c r="F5" s="187"/>
      <c r="G5" s="147"/>
      <c r="H5" s="28" t="s">
        <v>155</v>
      </c>
      <c r="I5" s="34">
        <v>0</v>
      </c>
      <c r="J5" s="9">
        <v>0</v>
      </c>
      <c r="K5" s="9">
        <v>0</v>
      </c>
      <c r="L5" s="9">
        <v>0</v>
      </c>
      <c r="M5" s="105">
        <v>1</v>
      </c>
      <c r="N5" s="19">
        <v>3</v>
      </c>
    </row>
    <row r="6" spans="1:15">
      <c r="A6" s="148" t="s">
        <v>44</v>
      </c>
      <c r="B6" s="149">
        <v>25</v>
      </c>
      <c r="C6" s="149" t="s">
        <v>3</v>
      </c>
      <c r="D6" s="150">
        <v>104</v>
      </c>
      <c r="E6" s="148">
        <v>69</v>
      </c>
      <c r="F6" s="187">
        <f t="shared" ref="F6" si="0">E6/D6</f>
        <v>0.66346153846153844</v>
      </c>
      <c r="G6" s="150">
        <v>65</v>
      </c>
      <c r="H6" s="28" t="s">
        <v>3</v>
      </c>
      <c r="I6" s="34" t="s">
        <v>40</v>
      </c>
      <c r="J6" s="9" t="s">
        <v>143</v>
      </c>
      <c r="K6" s="72"/>
      <c r="L6" s="72"/>
      <c r="M6" s="72"/>
      <c r="N6" s="72"/>
    </row>
    <row r="7" spans="1:15">
      <c r="A7" s="140"/>
      <c r="B7" s="143"/>
      <c r="C7" s="143"/>
      <c r="D7" s="146"/>
      <c r="E7" s="140"/>
      <c r="F7" s="187"/>
      <c r="G7" s="146"/>
      <c r="H7" s="28" t="s">
        <v>153</v>
      </c>
      <c r="I7" s="34">
        <v>31</v>
      </c>
      <c r="J7" s="9">
        <v>34</v>
      </c>
      <c r="K7" s="72"/>
      <c r="L7" s="72"/>
      <c r="M7" s="72"/>
      <c r="N7" s="72"/>
    </row>
    <row r="8" spans="1:15">
      <c r="A8" s="140"/>
      <c r="B8" s="143"/>
      <c r="C8" s="143"/>
      <c r="D8" s="146"/>
      <c r="E8" s="140"/>
      <c r="F8" s="187"/>
      <c r="G8" s="146"/>
      <c r="H8" s="28" t="s">
        <v>154</v>
      </c>
      <c r="I8" s="97">
        <f>I7/G6</f>
        <v>0.47692307692307695</v>
      </c>
      <c r="J8" s="97">
        <f>J7/G6</f>
        <v>0.52307692307692311</v>
      </c>
      <c r="K8" s="72"/>
      <c r="L8" s="72"/>
      <c r="M8" s="72"/>
      <c r="N8" s="72"/>
    </row>
    <row r="9" spans="1:15">
      <c r="A9" s="141"/>
      <c r="B9" s="144"/>
      <c r="C9" s="144"/>
      <c r="D9" s="147"/>
      <c r="E9" s="141"/>
      <c r="F9" s="187"/>
      <c r="G9" s="147"/>
      <c r="H9" s="28" t="s">
        <v>155</v>
      </c>
      <c r="I9" s="34">
        <v>2</v>
      </c>
      <c r="J9" s="9">
        <v>3</v>
      </c>
      <c r="K9" s="72"/>
      <c r="L9" s="72"/>
      <c r="M9" s="72"/>
      <c r="N9" s="72"/>
    </row>
    <row r="10" spans="1:15">
      <c r="A10" s="148" t="s">
        <v>70</v>
      </c>
      <c r="B10" s="149">
        <v>39</v>
      </c>
      <c r="C10" s="149" t="s">
        <v>6</v>
      </c>
      <c r="D10" s="150">
        <v>66</v>
      </c>
      <c r="E10" s="148">
        <v>51</v>
      </c>
      <c r="F10" s="187">
        <f t="shared" ref="F10" si="1">E10/D10</f>
        <v>0.77272727272727271</v>
      </c>
      <c r="G10" s="150">
        <v>51</v>
      </c>
      <c r="H10" s="28" t="s">
        <v>3</v>
      </c>
      <c r="I10" s="34" t="s">
        <v>132</v>
      </c>
      <c r="J10" s="9" t="s">
        <v>138</v>
      </c>
      <c r="K10" s="9" t="s">
        <v>130</v>
      </c>
      <c r="L10" s="9" t="s">
        <v>131</v>
      </c>
      <c r="M10" s="9" t="s">
        <v>135</v>
      </c>
      <c r="N10" s="105" t="s">
        <v>40</v>
      </c>
      <c r="O10" s="19" t="s">
        <v>133</v>
      </c>
    </row>
    <row r="11" spans="1:15">
      <c r="A11" s="140"/>
      <c r="B11" s="143"/>
      <c r="C11" s="143"/>
      <c r="D11" s="146"/>
      <c r="E11" s="140"/>
      <c r="F11" s="187"/>
      <c r="G11" s="146"/>
      <c r="H11" s="28" t="s">
        <v>153</v>
      </c>
      <c r="I11" s="34">
        <v>0</v>
      </c>
      <c r="J11" s="9">
        <v>6</v>
      </c>
      <c r="K11" s="9">
        <v>4</v>
      </c>
      <c r="L11" s="9">
        <v>11</v>
      </c>
      <c r="M11" s="9">
        <v>12</v>
      </c>
      <c r="N11" s="105">
        <v>10</v>
      </c>
      <c r="O11" s="19">
        <v>8</v>
      </c>
    </row>
    <row r="12" spans="1:15">
      <c r="A12" s="140"/>
      <c r="B12" s="143"/>
      <c r="C12" s="143"/>
      <c r="D12" s="146"/>
      <c r="E12" s="140"/>
      <c r="F12" s="187"/>
      <c r="G12" s="146"/>
      <c r="H12" s="28" t="s">
        <v>154</v>
      </c>
      <c r="I12" s="97">
        <f>I11/G10</f>
        <v>0</v>
      </c>
      <c r="J12" s="97">
        <f>J11/G10</f>
        <v>0.11764705882352941</v>
      </c>
      <c r="K12" s="97">
        <f>K11/G10</f>
        <v>7.8431372549019607E-2</v>
      </c>
      <c r="L12" s="97">
        <f>L11/G10</f>
        <v>0.21568627450980393</v>
      </c>
      <c r="M12" s="97">
        <f>M11/G10</f>
        <v>0.23529411764705882</v>
      </c>
      <c r="N12" s="108">
        <f>N11/G10</f>
        <v>0.19607843137254902</v>
      </c>
      <c r="O12" s="97">
        <f>O11/G10</f>
        <v>0.15686274509803921</v>
      </c>
    </row>
    <row r="13" spans="1:15">
      <c r="A13" s="141"/>
      <c r="B13" s="144"/>
      <c r="C13" s="144"/>
      <c r="D13" s="147"/>
      <c r="E13" s="141"/>
      <c r="F13" s="187"/>
      <c r="G13" s="147"/>
      <c r="H13" s="28" t="s">
        <v>155</v>
      </c>
      <c r="I13" s="34">
        <v>0</v>
      </c>
      <c r="J13" s="9">
        <v>0</v>
      </c>
      <c r="K13" s="9">
        <v>0</v>
      </c>
      <c r="L13" s="9">
        <v>1</v>
      </c>
      <c r="M13" s="9">
        <v>1</v>
      </c>
      <c r="N13" s="105">
        <v>1</v>
      </c>
      <c r="O13" s="9">
        <v>1</v>
      </c>
    </row>
    <row r="14" spans="1:15">
      <c r="A14" s="160" t="s">
        <v>88</v>
      </c>
      <c r="B14" s="149">
        <v>58</v>
      </c>
      <c r="C14" s="149" t="s">
        <v>6</v>
      </c>
      <c r="D14" s="150">
        <v>69</v>
      </c>
      <c r="E14" s="160">
        <v>57</v>
      </c>
      <c r="F14" s="187">
        <f t="shared" ref="F14" si="2">E14/D14</f>
        <v>0.82608695652173914</v>
      </c>
      <c r="G14" s="189">
        <v>55</v>
      </c>
      <c r="H14" s="28" t="s">
        <v>3</v>
      </c>
      <c r="I14" s="109" t="s">
        <v>40</v>
      </c>
      <c r="J14" s="19" t="s">
        <v>132</v>
      </c>
      <c r="K14" s="19" t="s">
        <v>130</v>
      </c>
      <c r="L14" s="19" t="s">
        <v>131</v>
      </c>
      <c r="M14" s="19" t="s">
        <v>138</v>
      </c>
      <c r="N14" s="19" t="s">
        <v>135</v>
      </c>
      <c r="O14" s="19" t="s">
        <v>133</v>
      </c>
    </row>
    <row r="15" spans="1:15">
      <c r="A15" s="161"/>
      <c r="B15" s="143"/>
      <c r="C15" s="143"/>
      <c r="D15" s="146"/>
      <c r="E15" s="161"/>
      <c r="F15" s="187"/>
      <c r="G15" s="190"/>
      <c r="H15" s="28" t="s">
        <v>153</v>
      </c>
      <c r="I15" s="109">
        <v>4</v>
      </c>
      <c r="J15" s="19">
        <v>0</v>
      </c>
      <c r="K15" s="19">
        <v>12</v>
      </c>
      <c r="L15" s="19">
        <v>2</v>
      </c>
      <c r="M15" s="19">
        <v>8</v>
      </c>
      <c r="N15" s="19">
        <v>21</v>
      </c>
      <c r="O15" s="19">
        <v>7</v>
      </c>
    </row>
    <row r="16" spans="1:15">
      <c r="A16" s="161"/>
      <c r="B16" s="143"/>
      <c r="C16" s="143"/>
      <c r="D16" s="146"/>
      <c r="E16" s="161"/>
      <c r="F16" s="187"/>
      <c r="G16" s="190"/>
      <c r="H16" s="28" t="s">
        <v>154</v>
      </c>
      <c r="I16" s="131">
        <f>I15/G14</f>
        <v>7.2727272727272724E-2</v>
      </c>
      <c r="J16" s="131">
        <f>J15/G14</f>
        <v>0</v>
      </c>
      <c r="K16" s="131">
        <f>K15/G14</f>
        <v>0.21818181818181817</v>
      </c>
      <c r="L16" s="131">
        <f>L15/G14</f>
        <v>3.6363636363636362E-2</v>
      </c>
      <c r="M16" s="131">
        <f>M15/G14</f>
        <v>0.14545454545454545</v>
      </c>
      <c r="N16" s="131">
        <f>N15/G14</f>
        <v>0.38181818181818183</v>
      </c>
      <c r="O16" s="131">
        <f>O15/G14</f>
        <v>0.12727272727272726</v>
      </c>
    </row>
    <row r="17" spans="1:15">
      <c r="A17" s="162"/>
      <c r="B17" s="144"/>
      <c r="C17" s="144"/>
      <c r="D17" s="147"/>
      <c r="E17" s="162"/>
      <c r="F17" s="187"/>
      <c r="G17" s="191"/>
      <c r="H17" s="28" t="s">
        <v>155</v>
      </c>
      <c r="I17" s="109">
        <v>0</v>
      </c>
      <c r="J17" s="19">
        <v>0</v>
      </c>
      <c r="K17" s="19">
        <v>1</v>
      </c>
      <c r="L17" s="19">
        <v>0</v>
      </c>
      <c r="M17" s="19">
        <v>1</v>
      </c>
      <c r="N17" s="19">
        <v>2</v>
      </c>
      <c r="O17" s="9">
        <v>0</v>
      </c>
    </row>
    <row r="18" spans="1:15">
      <c r="A18" s="151" t="s">
        <v>60</v>
      </c>
      <c r="B18" s="154">
        <v>70</v>
      </c>
      <c r="C18" s="154" t="s">
        <v>6</v>
      </c>
      <c r="D18" s="157">
        <v>69</v>
      </c>
      <c r="E18" s="151">
        <v>54</v>
      </c>
      <c r="F18" s="192">
        <f t="shared" ref="F18" si="3">E18/D18</f>
        <v>0.78260869565217395</v>
      </c>
      <c r="G18" s="157">
        <v>52</v>
      </c>
      <c r="H18" s="89" t="s">
        <v>3</v>
      </c>
      <c r="I18" s="39" t="s">
        <v>130</v>
      </c>
      <c r="J18" s="8" t="s">
        <v>131</v>
      </c>
      <c r="K18" s="8" t="s">
        <v>132</v>
      </c>
      <c r="L18" s="8" t="s">
        <v>135</v>
      </c>
      <c r="M18" s="8" t="s">
        <v>138</v>
      </c>
      <c r="N18" s="8" t="s">
        <v>133</v>
      </c>
    </row>
    <row r="19" spans="1:15">
      <c r="A19" s="152"/>
      <c r="B19" s="155"/>
      <c r="C19" s="155"/>
      <c r="D19" s="158"/>
      <c r="E19" s="152"/>
      <c r="F19" s="192"/>
      <c r="G19" s="158"/>
      <c r="H19" s="89" t="s">
        <v>153</v>
      </c>
      <c r="I19" s="39">
        <v>2</v>
      </c>
      <c r="J19" s="8">
        <v>14</v>
      </c>
      <c r="K19" s="8">
        <v>1</v>
      </c>
      <c r="L19" s="8">
        <v>4</v>
      </c>
      <c r="M19" s="8">
        <v>9</v>
      </c>
      <c r="N19" s="3">
        <v>22</v>
      </c>
    </row>
    <row r="20" spans="1:15">
      <c r="A20" s="152"/>
      <c r="B20" s="155"/>
      <c r="C20" s="155"/>
      <c r="D20" s="158"/>
      <c r="E20" s="152"/>
      <c r="F20" s="192"/>
      <c r="G20" s="158"/>
      <c r="H20" s="89" t="s">
        <v>154</v>
      </c>
      <c r="I20" s="99">
        <f>I19/G18</f>
        <v>3.8461538461538464E-2</v>
      </c>
      <c r="J20" s="99">
        <f>J19/G18</f>
        <v>0.26923076923076922</v>
      </c>
      <c r="K20" s="99">
        <f>K19/G18</f>
        <v>1.9230769230769232E-2</v>
      </c>
      <c r="L20" s="99">
        <f>L19/G18</f>
        <v>7.6923076923076927E-2</v>
      </c>
      <c r="M20" s="99">
        <f>M19/G18</f>
        <v>0.17307692307692307</v>
      </c>
      <c r="N20" s="99">
        <f>N19/G18</f>
        <v>0.42307692307692307</v>
      </c>
    </row>
    <row r="21" spans="1:15">
      <c r="A21" s="153"/>
      <c r="B21" s="156"/>
      <c r="C21" s="156"/>
      <c r="D21" s="159"/>
      <c r="E21" s="153"/>
      <c r="F21" s="192"/>
      <c r="G21" s="159"/>
      <c r="H21" s="89" t="s">
        <v>155</v>
      </c>
      <c r="I21" s="39">
        <v>0</v>
      </c>
      <c r="J21" s="8">
        <v>1</v>
      </c>
      <c r="K21" s="8">
        <v>0</v>
      </c>
      <c r="L21" s="8">
        <v>0</v>
      </c>
      <c r="M21" s="8">
        <v>1</v>
      </c>
      <c r="N21" s="8">
        <v>2</v>
      </c>
    </row>
    <row r="22" spans="1:15">
      <c r="A22" s="160" t="s">
        <v>97</v>
      </c>
      <c r="B22" s="149">
        <v>71</v>
      </c>
      <c r="C22" s="149" t="s">
        <v>6</v>
      </c>
      <c r="D22" s="150">
        <v>65</v>
      </c>
      <c r="E22" s="148">
        <v>57</v>
      </c>
      <c r="F22" s="187">
        <f t="shared" ref="F22" si="4">E22/D22</f>
        <v>0.87692307692307692</v>
      </c>
      <c r="G22" s="150">
        <v>55</v>
      </c>
      <c r="H22" s="28" t="s">
        <v>3</v>
      </c>
      <c r="I22" s="32" t="s">
        <v>130</v>
      </c>
      <c r="J22" s="19" t="s">
        <v>131</v>
      </c>
      <c r="K22" s="19" t="s">
        <v>132</v>
      </c>
      <c r="L22" s="19" t="s">
        <v>135</v>
      </c>
      <c r="M22" s="105" t="s">
        <v>40</v>
      </c>
      <c r="N22" s="19" t="s">
        <v>133</v>
      </c>
    </row>
    <row r="23" spans="1:15">
      <c r="A23" s="161"/>
      <c r="B23" s="143"/>
      <c r="C23" s="143"/>
      <c r="D23" s="146"/>
      <c r="E23" s="140"/>
      <c r="F23" s="187"/>
      <c r="G23" s="146"/>
      <c r="H23" s="28" t="s">
        <v>153</v>
      </c>
      <c r="I23" s="32">
        <v>7</v>
      </c>
      <c r="J23" s="19">
        <v>1</v>
      </c>
      <c r="K23" s="19">
        <v>1</v>
      </c>
      <c r="L23" s="19">
        <v>1</v>
      </c>
      <c r="M23" s="105">
        <v>28</v>
      </c>
      <c r="N23" s="23">
        <v>17</v>
      </c>
    </row>
    <row r="24" spans="1:15">
      <c r="A24" s="161"/>
      <c r="B24" s="143"/>
      <c r="C24" s="143"/>
      <c r="D24" s="146"/>
      <c r="E24" s="140"/>
      <c r="F24" s="187"/>
      <c r="G24" s="146"/>
      <c r="H24" s="28" t="s">
        <v>154</v>
      </c>
      <c r="I24" s="103">
        <f>I23/G22</f>
        <v>0.12727272727272726</v>
      </c>
      <c r="J24" s="103">
        <f>J23/G22</f>
        <v>1.8181818181818181E-2</v>
      </c>
      <c r="K24" s="103">
        <f>K23/G22</f>
        <v>1.8181818181818181E-2</v>
      </c>
      <c r="L24" s="103">
        <f>L23/G22</f>
        <v>1.8181818181818181E-2</v>
      </c>
      <c r="M24" s="103">
        <f>M23/G22</f>
        <v>0.50909090909090904</v>
      </c>
      <c r="N24" s="103">
        <f>N23/G22</f>
        <v>0.30909090909090908</v>
      </c>
    </row>
    <row r="25" spans="1:15">
      <c r="A25" s="162"/>
      <c r="B25" s="144"/>
      <c r="C25" s="144"/>
      <c r="D25" s="147"/>
      <c r="E25" s="141"/>
      <c r="F25" s="187"/>
      <c r="G25" s="147"/>
      <c r="H25" s="28" t="s">
        <v>155</v>
      </c>
      <c r="I25" s="32">
        <v>0</v>
      </c>
      <c r="J25" s="19">
        <v>0</v>
      </c>
      <c r="K25" s="19">
        <v>0</v>
      </c>
      <c r="L25" s="19">
        <v>0</v>
      </c>
      <c r="M25" s="105">
        <v>3</v>
      </c>
      <c r="N25" s="19">
        <v>1</v>
      </c>
    </row>
    <row r="26" spans="1:15">
      <c r="A26" s="148" t="s">
        <v>112</v>
      </c>
      <c r="B26" s="149">
        <v>89</v>
      </c>
      <c r="C26" s="149" t="s">
        <v>6</v>
      </c>
      <c r="D26" s="150">
        <v>82</v>
      </c>
      <c r="E26" s="148">
        <v>71</v>
      </c>
      <c r="F26" s="187">
        <f t="shared" ref="F26" si="5">E26/D26</f>
        <v>0.86585365853658536</v>
      </c>
      <c r="G26" s="150">
        <v>69</v>
      </c>
      <c r="H26" s="28" t="s">
        <v>3</v>
      </c>
      <c r="I26" s="32" t="s">
        <v>131</v>
      </c>
      <c r="J26" s="19" t="s">
        <v>138</v>
      </c>
      <c r="K26" s="19" t="s">
        <v>130</v>
      </c>
      <c r="L26" s="19" t="s">
        <v>132</v>
      </c>
      <c r="M26" s="105" t="s">
        <v>40</v>
      </c>
      <c r="N26" s="19" t="s">
        <v>133</v>
      </c>
      <c r="O26" s="19" t="s">
        <v>135</v>
      </c>
    </row>
    <row r="27" spans="1:15">
      <c r="A27" s="140"/>
      <c r="B27" s="143"/>
      <c r="C27" s="143"/>
      <c r="D27" s="146"/>
      <c r="E27" s="140"/>
      <c r="F27" s="187"/>
      <c r="G27" s="146"/>
      <c r="H27" s="28" t="s">
        <v>153</v>
      </c>
      <c r="I27" s="32">
        <v>22</v>
      </c>
      <c r="J27" s="19">
        <v>6</v>
      </c>
      <c r="K27" s="19">
        <v>7</v>
      </c>
      <c r="L27" s="19">
        <v>1</v>
      </c>
      <c r="M27" s="105">
        <v>13</v>
      </c>
      <c r="N27" s="19">
        <v>11</v>
      </c>
      <c r="O27" s="19">
        <v>9</v>
      </c>
    </row>
    <row r="28" spans="1:15">
      <c r="A28" s="140"/>
      <c r="B28" s="143"/>
      <c r="C28" s="143"/>
      <c r="D28" s="146"/>
      <c r="E28" s="140"/>
      <c r="F28" s="187"/>
      <c r="G28" s="146"/>
      <c r="H28" s="28" t="s">
        <v>154</v>
      </c>
      <c r="I28" s="68">
        <f>I27/G26</f>
        <v>0.3188405797101449</v>
      </c>
      <c r="J28" s="67">
        <f>J27/G26</f>
        <v>8.6956521739130432E-2</v>
      </c>
      <c r="K28" s="67">
        <f>K27/G26</f>
        <v>0.10144927536231885</v>
      </c>
      <c r="L28" s="67">
        <f>L27/G26</f>
        <v>1.4492753623188406E-2</v>
      </c>
      <c r="M28" s="110">
        <f>M27/G26</f>
        <v>0.18840579710144928</v>
      </c>
      <c r="N28" s="67">
        <f>N27/G26</f>
        <v>0.15942028985507245</v>
      </c>
      <c r="O28" s="67">
        <f>O27/G26</f>
        <v>0.13043478260869565</v>
      </c>
    </row>
    <row r="29" spans="1:15">
      <c r="A29" s="141"/>
      <c r="B29" s="144"/>
      <c r="C29" s="144"/>
      <c r="D29" s="147"/>
      <c r="E29" s="141"/>
      <c r="F29" s="187"/>
      <c r="G29" s="147"/>
      <c r="H29" s="28" t="s">
        <v>155</v>
      </c>
      <c r="I29" s="32">
        <v>2</v>
      </c>
      <c r="J29" s="19"/>
      <c r="K29" s="19"/>
      <c r="L29" s="19"/>
      <c r="M29" s="105">
        <v>1</v>
      </c>
      <c r="N29" s="19">
        <v>1</v>
      </c>
      <c r="O29" s="9"/>
    </row>
    <row r="30" spans="1:15">
      <c r="A30" s="181" t="s">
        <v>105</v>
      </c>
      <c r="B30" s="184">
        <v>90</v>
      </c>
      <c r="C30" s="184" t="s">
        <v>6</v>
      </c>
      <c r="D30" s="178">
        <v>43</v>
      </c>
      <c r="E30" s="148">
        <v>37</v>
      </c>
      <c r="F30" s="187">
        <f t="shared" ref="F30" si="6">E30/D30</f>
        <v>0.86046511627906974</v>
      </c>
      <c r="G30" s="150">
        <v>34</v>
      </c>
      <c r="H30" s="28" t="s">
        <v>3</v>
      </c>
      <c r="I30" s="109" t="s">
        <v>40</v>
      </c>
      <c r="J30" s="19" t="s">
        <v>133</v>
      </c>
      <c r="K30" s="19" t="s">
        <v>131</v>
      </c>
      <c r="L30" s="19" t="s">
        <v>132</v>
      </c>
      <c r="M30" s="19" t="s">
        <v>130</v>
      </c>
      <c r="N30" s="19" t="s">
        <v>135</v>
      </c>
      <c r="O30" s="19" t="s">
        <v>138</v>
      </c>
    </row>
    <row r="31" spans="1:15">
      <c r="A31" s="181"/>
      <c r="B31" s="184"/>
      <c r="C31" s="184"/>
      <c r="D31" s="178"/>
      <c r="E31" s="140"/>
      <c r="F31" s="187"/>
      <c r="G31" s="146"/>
      <c r="H31" s="28" t="s">
        <v>153</v>
      </c>
      <c r="I31" s="109">
        <v>6</v>
      </c>
      <c r="J31" s="19">
        <v>9</v>
      </c>
      <c r="K31" s="19">
        <v>6</v>
      </c>
      <c r="L31" s="19">
        <v>1</v>
      </c>
      <c r="M31" s="19">
        <v>7</v>
      </c>
      <c r="N31" s="19">
        <v>4</v>
      </c>
      <c r="O31" s="19">
        <v>1</v>
      </c>
    </row>
    <row r="32" spans="1:15">
      <c r="A32" s="181"/>
      <c r="B32" s="184"/>
      <c r="C32" s="184"/>
      <c r="D32" s="178"/>
      <c r="E32" s="140"/>
      <c r="F32" s="187"/>
      <c r="G32" s="146"/>
      <c r="H32" s="28" t="s">
        <v>154</v>
      </c>
      <c r="I32" s="108">
        <f>I31/G30</f>
        <v>0.17647058823529413</v>
      </c>
      <c r="J32" s="103">
        <f>J31/G30</f>
        <v>0.26470588235294118</v>
      </c>
      <c r="K32" s="103">
        <f>K31/G30</f>
        <v>0.17647058823529413</v>
      </c>
      <c r="L32" s="103">
        <f>L31/G30</f>
        <v>2.9411764705882353E-2</v>
      </c>
      <c r="M32" s="103">
        <f>M31/G30</f>
        <v>0.20588235294117646</v>
      </c>
      <c r="N32" s="103">
        <f>N31/G30</f>
        <v>0.11764705882352941</v>
      </c>
      <c r="O32" s="103">
        <f>O31/G30</f>
        <v>2.9411764705882353E-2</v>
      </c>
    </row>
    <row r="33" spans="1:15" ht="16.5" thickBot="1">
      <c r="A33" s="182"/>
      <c r="B33" s="185"/>
      <c r="C33" s="185"/>
      <c r="D33" s="179"/>
      <c r="E33" s="193"/>
      <c r="F33" s="188"/>
      <c r="G33" s="194"/>
      <c r="H33" s="30" t="s">
        <v>155</v>
      </c>
      <c r="I33" s="109">
        <v>1</v>
      </c>
      <c r="J33" s="19">
        <v>1</v>
      </c>
      <c r="K33" s="19">
        <v>1</v>
      </c>
      <c r="L33" s="19">
        <v>0</v>
      </c>
      <c r="M33" s="19">
        <v>1</v>
      </c>
      <c r="N33" s="19">
        <v>0</v>
      </c>
      <c r="O33" s="9">
        <v>0</v>
      </c>
    </row>
    <row r="35" spans="1:15" ht="16.5" thickBot="1"/>
    <row r="36" spans="1:15">
      <c r="A36" s="180" t="s">
        <v>37</v>
      </c>
      <c r="B36" s="183" t="s">
        <v>114</v>
      </c>
      <c r="C36" s="183" t="s">
        <v>3</v>
      </c>
      <c r="D36" s="177">
        <v>176</v>
      </c>
      <c r="E36" s="180">
        <v>145</v>
      </c>
      <c r="F36" s="186">
        <f>E36/D36</f>
        <v>0.82386363636363635</v>
      </c>
      <c r="G36" s="177">
        <v>138</v>
      </c>
      <c r="H36" s="27" t="s">
        <v>3</v>
      </c>
      <c r="I36" s="34" t="s">
        <v>130</v>
      </c>
      <c r="J36" s="9" t="s">
        <v>133</v>
      </c>
      <c r="K36" s="9" t="s">
        <v>131</v>
      </c>
    </row>
    <row r="37" spans="1:15">
      <c r="A37" s="181"/>
      <c r="B37" s="184"/>
      <c r="C37" s="184"/>
      <c r="D37" s="178"/>
      <c r="E37" s="181"/>
      <c r="F37" s="187"/>
      <c r="G37" s="178"/>
      <c r="H37" s="28" t="s">
        <v>153</v>
      </c>
      <c r="I37" s="34">
        <v>37</v>
      </c>
      <c r="J37" s="9">
        <v>67</v>
      </c>
      <c r="K37" s="9">
        <v>34</v>
      </c>
    </row>
    <row r="38" spans="1:15">
      <c r="A38" s="181"/>
      <c r="B38" s="184"/>
      <c r="C38" s="184"/>
      <c r="D38" s="178"/>
      <c r="E38" s="181"/>
      <c r="F38" s="187"/>
      <c r="G38" s="178"/>
      <c r="H38" s="28" t="s">
        <v>154</v>
      </c>
      <c r="I38" s="53">
        <f>I37/G36</f>
        <v>0.26811594202898553</v>
      </c>
      <c r="J38" s="54">
        <f>J37/G36</f>
        <v>0.48550724637681159</v>
      </c>
      <c r="K38" s="54">
        <f>K37/G36</f>
        <v>0.24637681159420291</v>
      </c>
    </row>
    <row r="39" spans="1:15" ht="16.5" thickBot="1">
      <c r="A39" s="182"/>
      <c r="B39" s="185"/>
      <c r="C39" s="185"/>
      <c r="D39" s="179"/>
      <c r="E39" s="182"/>
      <c r="F39" s="188"/>
      <c r="G39" s="179"/>
      <c r="H39" s="30" t="s">
        <v>155</v>
      </c>
      <c r="I39" s="34">
        <v>2</v>
      </c>
      <c r="J39" s="9">
        <v>3</v>
      </c>
      <c r="K39" s="9">
        <v>1</v>
      </c>
    </row>
  </sheetData>
  <mergeCells count="64">
    <mergeCell ref="A36:A39"/>
    <mergeCell ref="B36:B39"/>
    <mergeCell ref="C36:C39"/>
    <mergeCell ref="D36:D39"/>
    <mergeCell ref="E36:E39"/>
    <mergeCell ref="F36:F39"/>
    <mergeCell ref="G36:G39"/>
    <mergeCell ref="E26:E29"/>
    <mergeCell ref="F26:F29"/>
    <mergeCell ref="G26:G29"/>
    <mergeCell ref="E30:E33"/>
    <mergeCell ref="F30:F33"/>
    <mergeCell ref="G30:G33"/>
    <mergeCell ref="E14:E17"/>
    <mergeCell ref="F14:F17"/>
    <mergeCell ref="D26:D29"/>
    <mergeCell ref="G14:G17"/>
    <mergeCell ref="E18:E21"/>
    <mergeCell ref="F18:F21"/>
    <mergeCell ref="G18:G21"/>
    <mergeCell ref="E22:E25"/>
    <mergeCell ref="F22:F25"/>
    <mergeCell ref="G22:G25"/>
    <mergeCell ref="G2:G5"/>
    <mergeCell ref="F6:F9"/>
    <mergeCell ref="G6:G9"/>
    <mergeCell ref="E10:E13"/>
    <mergeCell ref="F10:F13"/>
    <mergeCell ref="G10:G13"/>
    <mergeCell ref="A2:A5"/>
    <mergeCell ref="A6:A9"/>
    <mergeCell ref="A10:A13"/>
    <mergeCell ref="A14:A17"/>
    <mergeCell ref="A18:A21"/>
    <mergeCell ref="B22:B25"/>
    <mergeCell ref="C22:C25"/>
    <mergeCell ref="D22:D25"/>
    <mergeCell ref="A22:A25"/>
    <mergeCell ref="A30:A33"/>
    <mergeCell ref="B30:B33"/>
    <mergeCell ref="C30:C33"/>
    <mergeCell ref="A26:A29"/>
    <mergeCell ref="B26:B29"/>
    <mergeCell ref="C26:C29"/>
    <mergeCell ref="D30:D33"/>
    <mergeCell ref="B14:B17"/>
    <mergeCell ref="C14:C17"/>
    <mergeCell ref="D14:D17"/>
    <mergeCell ref="B10:B13"/>
    <mergeCell ref="B18:B21"/>
    <mergeCell ref="C18:C21"/>
    <mergeCell ref="D18:D21"/>
    <mergeCell ref="B6:B9"/>
    <mergeCell ref="C6:C9"/>
    <mergeCell ref="D6:D9"/>
    <mergeCell ref="E6:E9"/>
    <mergeCell ref="C10:C13"/>
    <mergeCell ref="D10:D13"/>
    <mergeCell ref="E1:F1"/>
    <mergeCell ref="B2:B5"/>
    <mergeCell ref="C2:C5"/>
    <mergeCell ref="D2:D5"/>
    <mergeCell ref="E2:E5"/>
    <mergeCell ref="F2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C10" sqref="C10:C13"/>
    </sheetView>
  </sheetViews>
  <sheetFormatPr baseColWidth="10" defaultColWidth="11.25" defaultRowHeight="15.75"/>
  <cols>
    <col min="1" max="1" width="12.5" style="22" customWidth="1"/>
    <col min="2" max="2" width="7.25" style="22" bestFit="1" customWidth="1"/>
    <col min="3" max="3" width="6.375" style="22" bestFit="1" customWidth="1"/>
    <col min="4" max="4" width="7.625" style="22" bestFit="1" customWidth="1"/>
    <col min="5" max="5" width="11.125" style="22" bestFit="1" customWidth="1"/>
    <col min="6" max="6" width="10.375" style="22" bestFit="1" customWidth="1"/>
    <col min="7" max="7" width="8.25" style="22" bestFit="1" customWidth="1"/>
    <col min="8" max="8" width="8.25" style="22" customWidth="1"/>
    <col min="9" max="10" width="11.25" style="22"/>
    <col min="11" max="11" width="13" style="22" bestFit="1" customWidth="1"/>
    <col min="12" max="16384" width="11.25" style="22"/>
  </cols>
  <sheetData>
    <row r="1" spans="1:14" ht="16.5" thickBot="1">
      <c r="A1" s="11" t="s">
        <v>0</v>
      </c>
      <c r="B1" s="12" t="s">
        <v>125</v>
      </c>
      <c r="C1" s="12" t="s">
        <v>127</v>
      </c>
      <c r="D1" s="13" t="s">
        <v>2</v>
      </c>
      <c r="E1" s="137" t="s">
        <v>139</v>
      </c>
      <c r="F1" s="138"/>
      <c r="G1" s="14" t="s">
        <v>141</v>
      </c>
    </row>
    <row r="2" spans="1:14">
      <c r="A2" s="139" t="s">
        <v>38</v>
      </c>
      <c r="B2" s="142">
        <v>22</v>
      </c>
      <c r="C2" s="142" t="s">
        <v>6</v>
      </c>
      <c r="D2" s="145">
        <v>64</v>
      </c>
      <c r="E2" s="139">
        <v>56</v>
      </c>
      <c r="F2" s="166">
        <f>E2/D2</f>
        <v>0.875</v>
      </c>
      <c r="G2" s="145">
        <v>55</v>
      </c>
      <c r="H2" s="27" t="s">
        <v>3</v>
      </c>
      <c r="I2" s="42" t="s">
        <v>133</v>
      </c>
      <c r="J2" s="9" t="s">
        <v>135</v>
      </c>
      <c r="K2" s="9" t="s">
        <v>130</v>
      </c>
      <c r="L2" s="9" t="s">
        <v>131</v>
      </c>
      <c r="M2" s="9" t="s">
        <v>132</v>
      </c>
      <c r="N2" s="105" t="s">
        <v>40</v>
      </c>
    </row>
    <row r="3" spans="1:14">
      <c r="A3" s="140"/>
      <c r="B3" s="143"/>
      <c r="C3" s="143"/>
      <c r="D3" s="146"/>
      <c r="E3" s="140"/>
      <c r="F3" s="167"/>
      <c r="G3" s="146"/>
      <c r="H3" s="28" t="s">
        <v>153</v>
      </c>
      <c r="I3" s="38">
        <v>2</v>
      </c>
      <c r="J3" s="4">
        <v>10</v>
      </c>
      <c r="K3" s="4">
        <v>18</v>
      </c>
      <c r="L3" s="4">
        <v>0</v>
      </c>
      <c r="M3" s="4">
        <v>6</v>
      </c>
      <c r="N3" s="106">
        <v>19</v>
      </c>
    </row>
    <row r="4" spans="1:14">
      <c r="A4" s="140"/>
      <c r="B4" s="143"/>
      <c r="C4" s="143"/>
      <c r="D4" s="146"/>
      <c r="E4" s="140"/>
      <c r="F4" s="167"/>
      <c r="G4" s="146"/>
      <c r="H4" s="28" t="s">
        <v>154</v>
      </c>
      <c r="I4" s="51">
        <f>I3/G2</f>
        <v>3.6363636363636362E-2</v>
      </c>
      <c r="J4" s="52">
        <f>J3/G2</f>
        <v>0.18181818181818182</v>
      </c>
      <c r="K4" s="52">
        <f>K3/G2</f>
        <v>0.32727272727272727</v>
      </c>
      <c r="L4" s="52"/>
      <c r="M4" s="52">
        <f>M3/G2</f>
        <v>0.10909090909090909</v>
      </c>
      <c r="N4" s="111">
        <f>N3/G2</f>
        <v>0.34545454545454546</v>
      </c>
    </row>
    <row r="5" spans="1:14">
      <c r="A5" s="141"/>
      <c r="B5" s="144"/>
      <c r="C5" s="144"/>
      <c r="D5" s="147"/>
      <c r="E5" s="141"/>
      <c r="F5" s="168"/>
      <c r="G5" s="147"/>
      <c r="H5" s="28" t="s">
        <v>155</v>
      </c>
      <c r="I5" s="34">
        <v>0</v>
      </c>
      <c r="J5" s="9">
        <v>1</v>
      </c>
      <c r="K5" s="9">
        <v>1</v>
      </c>
      <c r="L5" s="9">
        <v>0</v>
      </c>
      <c r="M5" s="9">
        <v>0</v>
      </c>
      <c r="N5" s="105">
        <v>2</v>
      </c>
    </row>
    <row r="6" spans="1:14">
      <c r="A6" s="148" t="s">
        <v>50</v>
      </c>
      <c r="B6" s="149">
        <v>29</v>
      </c>
      <c r="C6" s="149" t="s">
        <v>6</v>
      </c>
      <c r="D6" s="150">
        <v>89</v>
      </c>
      <c r="E6" s="160">
        <v>68</v>
      </c>
      <c r="F6" s="173">
        <f>E6/D6</f>
        <v>0.7640449438202247</v>
      </c>
      <c r="G6" s="189">
        <v>63</v>
      </c>
      <c r="H6" s="28" t="s">
        <v>3</v>
      </c>
      <c r="I6" s="32" t="s">
        <v>133</v>
      </c>
      <c r="J6" s="19" t="s">
        <v>131</v>
      </c>
      <c r="K6" s="19" t="s">
        <v>130</v>
      </c>
      <c r="L6" s="105" t="s">
        <v>40</v>
      </c>
      <c r="M6" s="19" t="s">
        <v>132</v>
      </c>
      <c r="N6" s="19" t="s">
        <v>135</v>
      </c>
    </row>
    <row r="7" spans="1:14">
      <c r="A7" s="140"/>
      <c r="B7" s="143"/>
      <c r="C7" s="143"/>
      <c r="D7" s="146"/>
      <c r="E7" s="161"/>
      <c r="F7" s="174"/>
      <c r="G7" s="190"/>
      <c r="H7" s="28" t="s">
        <v>153</v>
      </c>
      <c r="I7" s="32">
        <v>10</v>
      </c>
      <c r="J7" s="19">
        <v>4</v>
      </c>
      <c r="K7" s="19">
        <v>12</v>
      </c>
      <c r="L7" s="105">
        <v>30</v>
      </c>
      <c r="M7" s="19">
        <v>2</v>
      </c>
      <c r="N7" s="19">
        <v>5</v>
      </c>
    </row>
    <row r="8" spans="1:14">
      <c r="A8" s="140"/>
      <c r="B8" s="143"/>
      <c r="C8" s="143"/>
      <c r="D8" s="146"/>
      <c r="E8" s="161"/>
      <c r="F8" s="174"/>
      <c r="G8" s="190"/>
      <c r="H8" s="28" t="s">
        <v>154</v>
      </c>
      <c r="I8" s="68">
        <f>I7/G6</f>
        <v>0.15873015873015872</v>
      </c>
      <c r="J8" s="67">
        <f>J7/G6</f>
        <v>6.3492063492063489E-2</v>
      </c>
      <c r="K8" s="67">
        <f>K7/G6</f>
        <v>0.19047619047619047</v>
      </c>
      <c r="L8" s="110">
        <f>L7/G6</f>
        <v>0.47619047619047616</v>
      </c>
      <c r="M8" s="67">
        <f>M7/G6</f>
        <v>3.1746031746031744E-2</v>
      </c>
      <c r="N8" s="67">
        <f>N7/G6</f>
        <v>7.9365079365079361E-2</v>
      </c>
    </row>
    <row r="9" spans="1:14">
      <c r="A9" s="141"/>
      <c r="B9" s="144"/>
      <c r="C9" s="144"/>
      <c r="D9" s="147"/>
      <c r="E9" s="162"/>
      <c r="F9" s="175"/>
      <c r="G9" s="191"/>
      <c r="H9" s="28" t="s">
        <v>155</v>
      </c>
      <c r="I9" s="32"/>
      <c r="J9" s="19"/>
      <c r="K9" s="19">
        <v>1</v>
      </c>
      <c r="L9" s="105">
        <v>3</v>
      </c>
      <c r="M9" s="19"/>
      <c r="N9" s="19"/>
    </row>
    <row r="10" spans="1:14">
      <c r="A10" s="148" t="s">
        <v>66</v>
      </c>
      <c r="B10" s="149">
        <v>35</v>
      </c>
      <c r="C10" s="149" t="s">
        <v>3</v>
      </c>
      <c r="D10" s="150">
        <v>114</v>
      </c>
      <c r="E10" s="160">
        <v>81</v>
      </c>
      <c r="F10" s="173">
        <f t="shared" ref="F10" si="0">E10/D10</f>
        <v>0.71052631578947367</v>
      </c>
      <c r="G10" s="189">
        <v>74</v>
      </c>
      <c r="H10" s="28" t="s">
        <v>3</v>
      </c>
      <c r="I10" s="32" t="s">
        <v>135</v>
      </c>
      <c r="J10" s="105" t="s">
        <v>40</v>
      </c>
      <c r="K10" s="19" t="s">
        <v>161</v>
      </c>
      <c r="L10" s="19" t="s">
        <v>144</v>
      </c>
      <c r="M10" s="19" t="s">
        <v>131</v>
      </c>
    </row>
    <row r="11" spans="1:14">
      <c r="A11" s="140"/>
      <c r="B11" s="143"/>
      <c r="C11" s="143"/>
      <c r="D11" s="146"/>
      <c r="E11" s="161"/>
      <c r="F11" s="174"/>
      <c r="G11" s="190"/>
      <c r="H11" s="28" t="s">
        <v>153</v>
      </c>
      <c r="I11" s="32">
        <v>44</v>
      </c>
      <c r="J11" s="105">
        <v>30</v>
      </c>
      <c r="K11" s="19">
        <v>17</v>
      </c>
      <c r="L11" s="19">
        <v>57</v>
      </c>
      <c r="M11" s="19">
        <v>44</v>
      </c>
    </row>
    <row r="12" spans="1:14">
      <c r="A12" s="140"/>
      <c r="B12" s="143"/>
      <c r="C12" s="143"/>
      <c r="D12" s="146"/>
      <c r="E12" s="161"/>
      <c r="F12" s="174"/>
      <c r="G12" s="190"/>
      <c r="H12" s="28" t="s">
        <v>154</v>
      </c>
      <c r="I12" s="103">
        <f>I11/G10</f>
        <v>0.59459459459459463</v>
      </c>
      <c r="J12" s="108">
        <f>J11/G10</f>
        <v>0.40540540540540543</v>
      </c>
      <c r="K12" s="103">
        <f>K11/G10</f>
        <v>0.22972972972972974</v>
      </c>
      <c r="L12" s="103">
        <f>L11/G10</f>
        <v>0.77027027027027029</v>
      </c>
      <c r="M12" s="103">
        <f>M11/G10</f>
        <v>0.59459459459459463</v>
      </c>
    </row>
    <row r="13" spans="1:14">
      <c r="A13" s="141"/>
      <c r="B13" s="144"/>
      <c r="C13" s="144"/>
      <c r="D13" s="147"/>
      <c r="E13" s="162"/>
      <c r="F13" s="175"/>
      <c r="G13" s="191"/>
      <c r="H13" s="28" t="s">
        <v>155</v>
      </c>
      <c r="I13" s="32">
        <v>3</v>
      </c>
      <c r="J13" s="105">
        <v>2</v>
      </c>
      <c r="K13" s="19">
        <v>0</v>
      </c>
      <c r="L13" s="19">
        <v>3</v>
      </c>
      <c r="M13" s="19">
        <v>2</v>
      </c>
    </row>
    <row r="14" spans="1:14">
      <c r="A14" s="195" t="s">
        <v>86</v>
      </c>
      <c r="B14" s="197">
        <v>56</v>
      </c>
      <c r="C14" s="197" t="s">
        <v>6</v>
      </c>
      <c r="D14" s="199">
        <v>90</v>
      </c>
      <c r="E14" s="151">
        <v>62</v>
      </c>
      <c r="F14" s="170">
        <f t="shared" ref="F14" si="1">E14/D14</f>
        <v>0.68888888888888888</v>
      </c>
      <c r="G14" s="157">
        <v>56</v>
      </c>
      <c r="H14" s="28" t="s">
        <v>3</v>
      </c>
      <c r="I14" s="39" t="s">
        <v>133</v>
      </c>
      <c r="J14" s="8" t="s">
        <v>131</v>
      </c>
      <c r="K14" s="8" t="s">
        <v>130</v>
      </c>
      <c r="L14" s="8" t="s">
        <v>145</v>
      </c>
    </row>
    <row r="15" spans="1:14">
      <c r="A15" s="151"/>
      <c r="B15" s="154"/>
      <c r="C15" s="154"/>
      <c r="D15" s="157"/>
      <c r="E15" s="152"/>
      <c r="F15" s="171"/>
      <c r="G15" s="158"/>
      <c r="H15" s="28" t="s">
        <v>153</v>
      </c>
      <c r="I15" s="39">
        <v>10</v>
      </c>
      <c r="J15" s="8">
        <v>3</v>
      </c>
      <c r="K15" s="8">
        <v>10</v>
      </c>
      <c r="L15" s="8">
        <v>33</v>
      </c>
    </row>
    <row r="16" spans="1:14">
      <c r="A16" s="151"/>
      <c r="B16" s="154"/>
      <c r="C16" s="154"/>
      <c r="D16" s="157"/>
      <c r="E16" s="152"/>
      <c r="F16" s="171"/>
      <c r="G16" s="158"/>
      <c r="H16" s="28" t="s">
        <v>154</v>
      </c>
      <c r="I16" s="99">
        <f>I15/G14</f>
        <v>0.17857142857142858</v>
      </c>
      <c r="J16" s="99">
        <f>J15/G14</f>
        <v>5.3571428571428568E-2</v>
      </c>
      <c r="K16" s="99">
        <f>K15/G14</f>
        <v>0.17857142857142858</v>
      </c>
      <c r="L16" s="99">
        <f>L15/G14</f>
        <v>0.5892857142857143</v>
      </c>
    </row>
    <row r="17" spans="1:12" ht="16.5" thickBot="1">
      <c r="A17" s="196"/>
      <c r="B17" s="198"/>
      <c r="C17" s="198"/>
      <c r="D17" s="200"/>
      <c r="E17" s="163"/>
      <c r="F17" s="176"/>
      <c r="G17" s="165"/>
      <c r="H17" s="30" t="s">
        <v>155</v>
      </c>
      <c r="I17" s="39">
        <v>0</v>
      </c>
      <c r="J17" s="8">
        <v>0</v>
      </c>
      <c r="K17" s="8">
        <v>1</v>
      </c>
      <c r="L17" s="8">
        <v>3</v>
      </c>
    </row>
    <row r="19" spans="1:12" ht="16.5" thickBot="1"/>
    <row r="20" spans="1:12">
      <c r="A20" s="180" t="s">
        <v>39</v>
      </c>
      <c r="B20" s="183" t="s">
        <v>114</v>
      </c>
      <c r="C20" s="183" t="s">
        <v>3</v>
      </c>
      <c r="D20" s="177">
        <v>160</v>
      </c>
      <c r="E20" s="180">
        <v>108</v>
      </c>
      <c r="F20" s="186">
        <f>E20/D20</f>
        <v>0.67500000000000004</v>
      </c>
      <c r="G20" s="177">
        <v>84</v>
      </c>
      <c r="H20" s="27" t="s">
        <v>3</v>
      </c>
      <c r="I20" s="109" t="s">
        <v>40</v>
      </c>
      <c r="J20" s="9" t="s">
        <v>135</v>
      </c>
      <c r="K20" s="9" t="s">
        <v>132</v>
      </c>
    </row>
    <row r="21" spans="1:12">
      <c r="A21" s="181"/>
      <c r="B21" s="184"/>
      <c r="C21" s="184"/>
      <c r="D21" s="178"/>
      <c r="E21" s="181"/>
      <c r="F21" s="187"/>
      <c r="G21" s="178"/>
      <c r="H21" s="28" t="s">
        <v>153</v>
      </c>
      <c r="I21" s="109">
        <v>49</v>
      </c>
      <c r="J21" s="9">
        <v>17.5</v>
      </c>
      <c r="K21" s="9">
        <v>17.5</v>
      </c>
    </row>
    <row r="22" spans="1:12">
      <c r="A22" s="181"/>
      <c r="B22" s="184"/>
      <c r="C22" s="184"/>
      <c r="D22" s="178"/>
      <c r="E22" s="181"/>
      <c r="F22" s="187"/>
      <c r="G22" s="178"/>
      <c r="H22" s="28" t="s">
        <v>154</v>
      </c>
      <c r="I22" s="108">
        <f>I21/G20</f>
        <v>0.58333333333333337</v>
      </c>
      <c r="J22" s="135">
        <f>J21/G20</f>
        <v>0.20833333333333334</v>
      </c>
      <c r="K22" s="136"/>
    </row>
    <row r="23" spans="1:12" ht="16.5" thickBot="1">
      <c r="A23" s="182"/>
      <c r="B23" s="185"/>
      <c r="C23" s="185"/>
      <c r="D23" s="179"/>
      <c r="E23" s="182"/>
      <c r="F23" s="188"/>
      <c r="G23" s="179"/>
      <c r="H23" s="30" t="s">
        <v>155</v>
      </c>
      <c r="I23" s="109">
        <v>4</v>
      </c>
      <c r="J23" s="77">
        <v>1</v>
      </c>
      <c r="K23" s="62">
        <v>1</v>
      </c>
    </row>
  </sheetData>
  <mergeCells count="37">
    <mergeCell ref="A20:A23"/>
    <mergeCell ref="B20:B23"/>
    <mergeCell ref="C20:C23"/>
    <mergeCell ref="D20:D23"/>
    <mergeCell ref="E20:E23"/>
    <mergeCell ref="F20:F23"/>
    <mergeCell ref="G20:G23"/>
    <mergeCell ref="E10:E13"/>
    <mergeCell ref="F10:F13"/>
    <mergeCell ref="G10:G13"/>
    <mergeCell ref="E14:E17"/>
    <mergeCell ref="F14:F17"/>
    <mergeCell ref="G14:G17"/>
    <mergeCell ref="C14:C17"/>
    <mergeCell ref="D14:D17"/>
    <mergeCell ref="E2:E5"/>
    <mergeCell ref="F2:F5"/>
    <mergeCell ref="G2:G5"/>
    <mergeCell ref="E6:E9"/>
    <mergeCell ref="F6:F9"/>
    <mergeCell ref="G6:G9"/>
    <mergeCell ref="J22:K22"/>
    <mergeCell ref="E1:F1"/>
    <mergeCell ref="A2:A5"/>
    <mergeCell ref="B2:B5"/>
    <mergeCell ref="C2:C5"/>
    <mergeCell ref="D2:D5"/>
    <mergeCell ref="A6:A9"/>
    <mergeCell ref="B6:B9"/>
    <mergeCell ref="C6:C9"/>
    <mergeCell ref="D6:D9"/>
    <mergeCell ref="A10:A13"/>
    <mergeCell ref="B10:B13"/>
    <mergeCell ref="C10:C13"/>
    <mergeCell ref="D10:D13"/>
    <mergeCell ref="A14:A17"/>
    <mergeCell ref="B14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Q16" sqref="Q16"/>
    </sheetView>
  </sheetViews>
  <sheetFormatPr baseColWidth="10" defaultColWidth="11" defaultRowHeight="15.75"/>
  <cols>
    <col min="1" max="1" width="16.5" style="22" bestFit="1" customWidth="1"/>
    <col min="2" max="2" width="7.25" style="22" bestFit="1" customWidth="1"/>
    <col min="3" max="3" width="6.375" style="22" bestFit="1" customWidth="1"/>
    <col min="4" max="4" width="7.625" style="22" bestFit="1" customWidth="1"/>
    <col min="5" max="5" width="11.125" style="22" bestFit="1" customWidth="1"/>
    <col min="6" max="6" width="10.375" style="22" bestFit="1" customWidth="1"/>
    <col min="7" max="7" width="8.25" style="22" bestFit="1" customWidth="1"/>
    <col min="8" max="8" width="8.25" style="22" customWidth="1"/>
    <col min="9" max="16384" width="11" style="22"/>
  </cols>
  <sheetData>
    <row r="1" spans="1:15" ht="16.5" thickBot="1">
      <c r="A1" s="82" t="s">
        <v>0</v>
      </c>
      <c r="B1" s="83" t="s">
        <v>125</v>
      </c>
      <c r="C1" s="83" t="s">
        <v>127</v>
      </c>
      <c r="D1" s="84" t="s">
        <v>2</v>
      </c>
      <c r="E1" s="137" t="s">
        <v>139</v>
      </c>
      <c r="F1" s="138"/>
      <c r="G1" s="85" t="s">
        <v>141</v>
      </c>
    </row>
    <row r="2" spans="1:15">
      <c r="A2" s="152" t="s">
        <v>30</v>
      </c>
      <c r="B2" s="155">
        <v>18</v>
      </c>
      <c r="C2" s="155" t="s">
        <v>6</v>
      </c>
      <c r="D2" s="158">
        <v>66</v>
      </c>
      <c r="E2" s="201">
        <v>45</v>
      </c>
      <c r="F2" s="202">
        <f>E2/D2</f>
        <v>0.68181818181818177</v>
      </c>
      <c r="G2" s="203">
        <v>40</v>
      </c>
      <c r="H2" s="112" t="s">
        <v>3</v>
      </c>
      <c r="I2" s="93" t="s">
        <v>135</v>
      </c>
      <c r="J2" s="81" t="s">
        <v>133</v>
      </c>
      <c r="K2" s="81" t="s">
        <v>138</v>
      </c>
      <c r="L2" s="81" t="s">
        <v>131</v>
      </c>
      <c r="M2" s="81" t="s">
        <v>130</v>
      </c>
      <c r="N2" s="81" t="s">
        <v>132</v>
      </c>
    </row>
    <row r="3" spans="1:15">
      <c r="A3" s="152"/>
      <c r="B3" s="155"/>
      <c r="C3" s="155"/>
      <c r="D3" s="158"/>
      <c r="E3" s="152"/>
      <c r="F3" s="192"/>
      <c r="G3" s="158"/>
      <c r="H3" s="89" t="s">
        <v>153</v>
      </c>
      <c r="I3" s="113">
        <v>2</v>
      </c>
      <c r="J3" s="79">
        <v>11</v>
      </c>
      <c r="K3" s="79">
        <v>4</v>
      </c>
      <c r="L3" s="79">
        <v>12</v>
      </c>
      <c r="M3" s="79">
        <v>10</v>
      </c>
      <c r="N3" s="81">
        <v>1</v>
      </c>
    </row>
    <row r="4" spans="1:15">
      <c r="A4" s="152"/>
      <c r="B4" s="155"/>
      <c r="C4" s="155"/>
      <c r="D4" s="158"/>
      <c r="E4" s="152"/>
      <c r="F4" s="192"/>
      <c r="G4" s="158"/>
      <c r="H4" s="89" t="s">
        <v>154</v>
      </c>
      <c r="I4" s="114">
        <f>I3/G2</f>
        <v>0.05</v>
      </c>
      <c r="J4" s="114">
        <f>J3/G2</f>
        <v>0.27500000000000002</v>
      </c>
      <c r="K4" s="114">
        <f>K3/G2</f>
        <v>0.1</v>
      </c>
      <c r="L4" s="114">
        <f>L3/G2</f>
        <v>0.3</v>
      </c>
      <c r="M4" s="114">
        <f>M3/G2</f>
        <v>0.25</v>
      </c>
      <c r="N4" s="100">
        <f>N3/G2</f>
        <v>2.5000000000000001E-2</v>
      </c>
    </row>
    <row r="5" spans="1:15">
      <c r="A5" s="153"/>
      <c r="B5" s="156"/>
      <c r="C5" s="156"/>
      <c r="D5" s="159"/>
      <c r="E5" s="153"/>
      <c r="F5" s="192"/>
      <c r="G5" s="159"/>
      <c r="H5" s="89" t="s">
        <v>155</v>
      </c>
      <c r="I5" s="93">
        <v>0</v>
      </c>
      <c r="J5" s="81">
        <v>1</v>
      </c>
      <c r="K5" s="81">
        <v>0</v>
      </c>
      <c r="L5" s="81">
        <v>2</v>
      </c>
      <c r="M5" s="81">
        <v>1</v>
      </c>
      <c r="N5" s="81">
        <v>0</v>
      </c>
    </row>
    <row r="6" spans="1:15">
      <c r="A6" s="151" t="s">
        <v>49</v>
      </c>
      <c r="B6" s="154">
        <v>28</v>
      </c>
      <c r="C6" s="154" t="s">
        <v>6</v>
      </c>
      <c r="D6" s="157">
        <v>81</v>
      </c>
      <c r="E6" s="151">
        <v>70</v>
      </c>
      <c r="F6" s="192">
        <f t="shared" ref="F6" si="0">E6/D6</f>
        <v>0.86419753086419748</v>
      </c>
      <c r="G6" s="157">
        <v>68</v>
      </c>
      <c r="H6" s="89" t="s">
        <v>3</v>
      </c>
      <c r="I6" s="93" t="s">
        <v>133</v>
      </c>
      <c r="J6" s="81" t="s">
        <v>135</v>
      </c>
      <c r="K6" s="81" t="s">
        <v>131</v>
      </c>
      <c r="L6" s="81" t="s">
        <v>138</v>
      </c>
      <c r="M6" s="81" t="s">
        <v>130</v>
      </c>
      <c r="N6" s="81" t="s">
        <v>132</v>
      </c>
    </row>
    <row r="7" spans="1:15">
      <c r="A7" s="152"/>
      <c r="B7" s="155"/>
      <c r="C7" s="155"/>
      <c r="D7" s="158"/>
      <c r="E7" s="152"/>
      <c r="F7" s="192"/>
      <c r="G7" s="158"/>
      <c r="H7" s="89" t="s">
        <v>153</v>
      </c>
      <c r="I7" s="93">
        <v>15</v>
      </c>
      <c r="J7" s="81">
        <v>12</v>
      </c>
      <c r="K7" s="81">
        <v>31</v>
      </c>
      <c r="L7" s="81">
        <v>5</v>
      </c>
      <c r="M7" s="81">
        <v>4</v>
      </c>
      <c r="N7" s="81">
        <v>1</v>
      </c>
    </row>
    <row r="8" spans="1:15">
      <c r="A8" s="152"/>
      <c r="B8" s="155"/>
      <c r="C8" s="155"/>
      <c r="D8" s="158"/>
      <c r="E8" s="152"/>
      <c r="F8" s="192"/>
      <c r="G8" s="158"/>
      <c r="H8" s="89" t="s">
        <v>154</v>
      </c>
      <c r="I8" s="99">
        <f>I7/G6</f>
        <v>0.22058823529411764</v>
      </c>
      <c r="J8" s="99">
        <f>J7/G6</f>
        <v>0.17647058823529413</v>
      </c>
      <c r="K8" s="99">
        <f>K7/G6</f>
        <v>0.45588235294117646</v>
      </c>
      <c r="L8" s="99">
        <f>L7/G6</f>
        <v>7.3529411764705885E-2</v>
      </c>
      <c r="M8" s="99">
        <f>M7/G6</f>
        <v>5.8823529411764705E-2</v>
      </c>
      <c r="N8" s="100">
        <f>N7/G6</f>
        <v>1.4705882352941176E-2</v>
      </c>
    </row>
    <row r="9" spans="1:15">
      <c r="A9" s="153"/>
      <c r="B9" s="156"/>
      <c r="C9" s="156"/>
      <c r="D9" s="159"/>
      <c r="E9" s="153"/>
      <c r="F9" s="192"/>
      <c r="G9" s="159"/>
      <c r="H9" s="89" t="s">
        <v>155</v>
      </c>
      <c r="I9" s="93">
        <v>1</v>
      </c>
      <c r="J9" s="81">
        <v>1</v>
      </c>
      <c r="K9" s="81">
        <v>2</v>
      </c>
      <c r="L9" s="81">
        <v>0</v>
      </c>
      <c r="M9" s="81">
        <v>0</v>
      </c>
      <c r="N9" s="81">
        <v>0</v>
      </c>
    </row>
    <row r="10" spans="1:15">
      <c r="A10" s="148" t="s">
        <v>67</v>
      </c>
      <c r="B10" s="149">
        <v>36</v>
      </c>
      <c r="C10" s="149" t="s">
        <v>6</v>
      </c>
      <c r="D10" s="150">
        <v>72</v>
      </c>
      <c r="E10" s="160">
        <v>51</v>
      </c>
      <c r="F10" s="204">
        <f t="shared" ref="F10" si="1">E10/D10</f>
        <v>0.70833333333333337</v>
      </c>
      <c r="G10" s="189">
        <v>49</v>
      </c>
      <c r="H10" s="28" t="s">
        <v>3</v>
      </c>
      <c r="I10" s="32" t="s">
        <v>133</v>
      </c>
      <c r="J10" s="19" t="s">
        <v>131</v>
      </c>
      <c r="K10" s="19" t="s">
        <v>135</v>
      </c>
      <c r="L10" s="19" t="s">
        <v>138</v>
      </c>
      <c r="M10" s="105" t="s">
        <v>40</v>
      </c>
      <c r="N10" s="86" t="s">
        <v>132</v>
      </c>
      <c r="O10" s="91" t="s">
        <v>130</v>
      </c>
    </row>
    <row r="11" spans="1:15">
      <c r="A11" s="140"/>
      <c r="B11" s="143"/>
      <c r="C11" s="143"/>
      <c r="D11" s="146"/>
      <c r="E11" s="161"/>
      <c r="F11" s="204"/>
      <c r="G11" s="190"/>
      <c r="H11" s="28" t="s">
        <v>153</v>
      </c>
      <c r="I11" s="32">
        <v>8</v>
      </c>
      <c r="J11" s="19">
        <v>9</v>
      </c>
      <c r="K11" s="19">
        <v>2</v>
      </c>
      <c r="L11" s="19">
        <v>4</v>
      </c>
      <c r="M11" s="105">
        <v>13</v>
      </c>
      <c r="N11" s="86">
        <v>2</v>
      </c>
      <c r="O11" s="91">
        <v>11</v>
      </c>
    </row>
    <row r="12" spans="1:15">
      <c r="A12" s="140"/>
      <c r="B12" s="143"/>
      <c r="C12" s="143"/>
      <c r="D12" s="146"/>
      <c r="E12" s="161"/>
      <c r="F12" s="204"/>
      <c r="G12" s="190"/>
      <c r="H12" s="28" t="s">
        <v>154</v>
      </c>
      <c r="I12" s="103">
        <f>I11/G10</f>
        <v>0.16326530612244897</v>
      </c>
      <c r="J12" s="103">
        <f>J11/G10</f>
        <v>0.18367346938775511</v>
      </c>
      <c r="K12" s="103">
        <f>K11/G10</f>
        <v>4.0816326530612242E-2</v>
      </c>
      <c r="L12" s="103">
        <f>L11/G10</f>
        <v>8.1632653061224483E-2</v>
      </c>
      <c r="M12" s="108">
        <f>M11/G10</f>
        <v>0.26530612244897961</v>
      </c>
      <c r="N12" s="102">
        <f>N11/G10</f>
        <v>4.0816326530612242E-2</v>
      </c>
      <c r="O12" s="103">
        <f>O11/G10</f>
        <v>0.22448979591836735</v>
      </c>
    </row>
    <row r="13" spans="1:15">
      <c r="A13" s="141"/>
      <c r="B13" s="144"/>
      <c r="C13" s="144"/>
      <c r="D13" s="147"/>
      <c r="E13" s="162"/>
      <c r="F13" s="204"/>
      <c r="G13" s="191"/>
      <c r="H13" s="28" t="s">
        <v>155</v>
      </c>
      <c r="I13" s="32">
        <v>1</v>
      </c>
      <c r="J13" s="19">
        <v>1</v>
      </c>
      <c r="K13" s="19">
        <v>0</v>
      </c>
      <c r="L13" s="19">
        <v>0</v>
      </c>
      <c r="M13" s="105">
        <v>1</v>
      </c>
      <c r="N13" s="86">
        <v>0</v>
      </c>
      <c r="O13" s="92">
        <v>1</v>
      </c>
    </row>
    <row r="14" spans="1:15">
      <c r="A14" s="148" t="s">
        <v>68</v>
      </c>
      <c r="B14" s="149">
        <v>37</v>
      </c>
      <c r="C14" s="149" t="s">
        <v>6</v>
      </c>
      <c r="D14" s="150">
        <v>74</v>
      </c>
      <c r="E14" s="160">
        <v>49</v>
      </c>
      <c r="F14" s="204">
        <f t="shared" ref="F14" si="2">E14/D14</f>
        <v>0.66216216216216217</v>
      </c>
      <c r="G14" s="189">
        <v>47</v>
      </c>
      <c r="H14" s="28" t="s">
        <v>3</v>
      </c>
      <c r="I14" s="32" t="s">
        <v>130</v>
      </c>
      <c r="J14" s="19" t="s">
        <v>131</v>
      </c>
      <c r="K14" s="19" t="s">
        <v>132</v>
      </c>
      <c r="L14" s="19" t="s">
        <v>135</v>
      </c>
      <c r="M14" s="105" t="s">
        <v>40</v>
      </c>
      <c r="N14" s="86" t="s">
        <v>133</v>
      </c>
    </row>
    <row r="15" spans="1:15">
      <c r="A15" s="140"/>
      <c r="B15" s="143"/>
      <c r="C15" s="143"/>
      <c r="D15" s="146"/>
      <c r="E15" s="161"/>
      <c r="F15" s="204"/>
      <c r="G15" s="190"/>
      <c r="H15" s="28" t="s">
        <v>153</v>
      </c>
      <c r="I15" s="32">
        <v>23</v>
      </c>
      <c r="J15" s="19">
        <v>2</v>
      </c>
      <c r="K15" s="19">
        <v>2</v>
      </c>
      <c r="L15" s="19">
        <v>0</v>
      </c>
      <c r="M15" s="105">
        <v>16</v>
      </c>
      <c r="N15" s="86">
        <v>4</v>
      </c>
    </row>
    <row r="16" spans="1:15">
      <c r="A16" s="140"/>
      <c r="B16" s="143"/>
      <c r="C16" s="143"/>
      <c r="D16" s="146"/>
      <c r="E16" s="161"/>
      <c r="F16" s="204"/>
      <c r="G16" s="190"/>
      <c r="H16" s="28" t="s">
        <v>154</v>
      </c>
      <c r="I16" s="103">
        <f>I15/G14</f>
        <v>0.48936170212765956</v>
      </c>
      <c r="J16" s="103">
        <f>J15/G14</f>
        <v>4.2553191489361701E-2</v>
      </c>
      <c r="K16" s="103">
        <f>K15/G14</f>
        <v>4.2553191489361701E-2</v>
      </c>
      <c r="L16" s="103">
        <f>L15/G14</f>
        <v>0</v>
      </c>
      <c r="M16" s="108">
        <f>M15/G14</f>
        <v>0.34042553191489361</v>
      </c>
      <c r="N16" s="102">
        <f>N15/G14</f>
        <v>8.5106382978723402E-2</v>
      </c>
    </row>
    <row r="17" spans="1:15">
      <c r="A17" s="141"/>
      <c r="B17" s="144"/>
      <c r="C17" s="144"/>
      <c r="D17" s="147"/>
      <c r="E17" s="162"/>
      <c r="F17" s="204"/>
      <c r="G17" s="191"/>
      <c r="H17" s="28" t="s">
        <v>155</v>
      </c>
      <c r="I17" s="32">
        <v>2</v>
      </c>
      <c r="J17" s="19">
        <v>0</v>
      </c>
      <c r="K17" s="19">
        <v>0</v>
      </c>
      <c r="L17" s="19">
        <v>0</v>
      </c>
      <c r="M17" s="105">
        <v>2</v>
      </c>
      <c r="N17" s="86">
        <v>0</v>
      </c>
    </row>
    <row r="18" spans="1:15">
      <c r="A18" s="148" t="s">
        <v>76</v>
      </c>
      <c r="B18" s="149">
        <v>41</v>
      </c>
      <c r="C18" s="149" t="s">
        <v>6</v>
      </c>
      <c r="D18" s="150">
        <v>84</v>
      </c>
      <c r="E18" s="160">
        <v>63</v>
      </c>
      <c r="F18" s="204">
        <f t="shared" ref="F18" si="3">E18/D18</f>
        <v>0.75</v>
      </c>
      <c r="G18" s="189">
        <v>62</v>
      </c>
      <c r="H18" s="28" t="s">
        <v>3</v>
      </c>
      <c r="I18" s="32" t="s">
        <v>135</v>
      </c>
      <c r="J18" s="19" t="s">
        <v>133</v>
      </c>
      <c r="K18" s="19" t="s">
        <v>131</v>
      </c>
      <c r="L18" s="105" t="s">
        <v>40</v>
      </c>
      <c r="M18" s="19" t="s">
        <v>138</v>
      </c>
      <c r="N18" s="86" t="s">
        <v>130</v>
      </c>
      <c r="O18" s="91" t="s">
        <v>132</v>
      </c>
    </row>
    <row r="19" spans="1:15">
      <c r="A19" s="140"/>
      <c r="B19" s="143"/>
      <c r="C19" s="143"/>
      <c r="D19" s="146"/>
      <c r="E19" s="161"/>
      <c r="F19" s="204"/>
      <c r="G19" s="190"/>
      <c r="H19" s="28" t="s">
        <v>153</v>
      </c>
      <c r="I19" s="32">
        <v>2</v>
      </c>
      <c r="J19" s="19">
        <v>6</v>
      </c>
      <c r="K19" s="19">
        <v>5</v>
      </c>
      <c r="L19" s="105">
        <v>21</v>
      </c>
      <c r="M19" s="19">
        <v>7</v>
      </c>
      <c r="N19" s="86">
        <v>20</v>
      </c>
      <c r="O19" s="91">
        <v>1</v>
      </c>
    </row>
    <row r="20" spans="1:15">
      <c r="A20" s="140"/>
      <c r="B20" s="143"/>
      <c r="C20" s="143"/>
      <c r="D20" s="146"/>
      <c r="E20" s="161"/>
      <c r="F20" s="204"/>
      <c r="G20" s="190"/>
      <c r="H20" s="28" t="s">
        <v>154</v>
      </c>
      <c r="I20" s="103">
        <f>I19/G18</f>
        <v>3.2258064516129031E-2</v>
      </c>
      <c r="J20" s="103">
        <f>J19/G18</f>
        <v>9.6774193548387094E-2</v>
      </c>
      <c r="K20" s="103">
        <f>K19/G18</f>
        <v>8.0645161290322578E-2</v>
      </c>
      <c r="L20" s="108">
        <f>L19/G18</f>
        <v>0.33870967741935482</v>
      </c>
      <c r="M20" s="103">
        <f>M19/G18</f>
        <v>0.11290322580645161</v>
      </c>
      <c r="N20" s="102">
        <f>N19/G18</f>
        <v>0.32258064516129031</v>
      </c>
      <c r="O20" s="103">
        <f>O19/G18</f>
        <v>1.6129032258064516E-2</v>
      </c>
    </row>
    <row r="21" spans="1:15">
      <c r="A21" s="141"/>
      <c r="B21" s="144"/>
      <c r="C21" s="144"/>
      <c r="D21" s="147"/>
      <c r="E21" s="162"/>
      <c r="F21" s="204"/>
      <c r="G21" s="191"/>
      <c r="H21" s="28" t="s">
        <v>155</v>
      </c>
      <c r="I21" s="32">
        <v>0</v>
      </c>
      <c r="J21" s="19">
        <v>0</v>
      </c>
      <c r="K21" s="19">
        <v>0</v>
      </c>
      <c r="L21" s="105">
        <v>2</v>
      </c>
      <c r="M21" s="19">
        <v>0</v>
      </c>
      <c r="N21" s="86">
        <v>2</v>
      </c>
      <c r="O21" s="92">
        <v>0</v>
      </c>
    </row>
    <row r="22" spans="1:15">
      <c r="A22" s="148" t="s">
        <v>75</v>
      </c>
      <c r="B22" s="149">
        <v>45</v>
      </c>
      <c r="C22" s="149" t="s">
        <v>6</v>
      </c>
      <c r="D22" s="150">
        <v>80</v>
      </c>
      <c r="E22" s="160">
        <v>65</v>
      </c>
      <c r="F22" s="204">
        <f t="shared" ref="F22" si="4">E22/D22</f>
        <v>0.8125</v>
      </c>
      <c r="G22" s="189">
        <v>65</v>
      </c>
      <c r="H22" s="28" t="s">
        <v>3</v>
      </c>
      <c r="I22" s="32" t="s">
        <v>135</v>
      </c>
      <c r="J22" s="19" t="s">
        <v>133</v>
      </c>
      <c r="K22" s="105" t="s">
        <v>40</v>
      </c>
      <c r="L22" s="19" t="s">
        <v>131</v>
      </c>
      <c r="M22" s="19" t="s">
        <v>132</v>
      </c>
      <c r="N22" s="86" t="s">
        <v>130</v>
      </c>
    </row>
    <row r="23" spans="1:15">
      <c r="A23" s="140"/>
      <c r="B23" s="143"/>
      <c r="C23" s="143"/>
      <c r="D23" s="146"/>
      <c r="E23" s="161"/>
      <c r="F23" s="204"/>
      <c r="G23" s="190"/>
      <c r="H23" s="28" t="s">
        <v>153</v>
      </c>
      <c r="I23" s="32">
        <v>8</v>
      </c>
      <c r="J23" s="19">
        <v>11</v>
      </c>
      <c r="K23" s="105">
        <v>24</v>
      </c>
      <c r="L23" s="19">
        <v>1</v>
      </c>
      <c r="M23" s="19">
        <v>0</v>
      </c>
      <c r="N23" s="86">
        <v>21</v>
      </c>
    </row>
    <row r="24" spans="1:15">
      <c r="A24" s="140"/>
      <c r="B24" s="143"/>
      <c r="C24" s="143"/>
      <c r="D24" s="146"/>
      <c r="E24" s="161"/>
      <c r="F24" s="204"/>
      <c r="G24" s="190"/>
      <c r="H24" s="28" t="s">
        <v>154</v>
      </c>
      <c r="I24" s="103">
        <f>I23/G22</f>
        <v>0.12307692307692308</v>
      </c>
      <c r="J24" s="103">
        <f>J23/G22</f>
        <v>0.16923076923076924</v>
      </c>
      <c r="K24" s="108">
        <f>K23/G22</f>
        <v>0.36923076923076925</v>
      </c>
      <c r="L24" s="103">
        <f>L23/G22</f>
        <v>1.5384615384615385E-2</v>
      </c>
      <c r="M24" s="103">
        <f>M23/G22</f>
        <v>0</v>
      </c>
      <c r="N24" s="102">
        <f>N23/G22</f>
        <v>0.32307692307692309</v>
      </c>
    </row>
    <row r="25" spans="1:15" ht="16.5" thickBot="1">
      <c r="A25" s="193"/>
      <c r="B25" s="208"/>
      <c r="C25" s="208"/>
      <c r="D25" s="194"/>
      <c r="E25" s="205"/>
      <c r="F25" s="206"/>
      <c r="G25" s="207"/>
      <c r="H25" s="30" t="s">
        <v>155</v>
      </c>
      <c r="I25" s="32">
        <v>0</v>
      </c>
      <c r="J25" s="19">
        <v>1</v>
      </c>
      <c r="K25" s="105">
        <v>2</v>
      </c>
      <c r="L25" s="19">
        <v>0</v>
      </c>
      <c r="M25" s="19">
        <v>0</v>
      </c>
      <c r="N25" s="86">
        <v>1</v>
      </c>
    </row>
    <row r="27" spans="1:15" ht="16.5" thickBot="1"/>
    <row r="28" spans="1:15">
      <c r="A28" s="180" t="s">
        <v>31</v>
      </c>
      <c r="B28" s="183" t="s">
        <v>114</v>
      </c>
      <c r="C28" s="183" t="s">
        <v>3</v>
      </c>
      <c r="D28" s="177">
        <v>142</v>
      </c>
      <c r="E28" s="180">
        <v>98</v>
      </c>
      <c r="F28" s="186">
        <f>E28/D28</f>
        <v>0.6901408450704225</v>
      </c>
      <c r="G28" s="177">
        <v>92</v>
      </c>
      <c r="H28" s="27" t="s">
        <v>3</v>
      </c>
      <c r="I28" s="34" t="s">
        <v>130</v>
      </c>
      <c r="J28" s="9" t="s">
        <v>135</v>
      </c>
    </row>
    <row r="29" spans="1:15">
      <c r="A29" s="181"/>
      <c r="B29" s="184"/>
      <c r="C29" s="184"/>
      <c r="D29" s="178"/>
      <c r="E29" s="181"/>
      <c r="F29" s="187"/>
      <c r="G29" s="178"/>
      <c r="H29" s="28" t="s">
        <v>153</v>
      </c>
      <c r="I29" s="34">
        <v>45</v>
      </c>
      <c r="J29" s="9">
        <v>47</v>
      </c>
    </row>
    <row r="30" spans="1:15">
      <c r="A30" s="181"/>
      <c r="B30" s="184"/>
      <c r="C30" s="184"/>
      <c r="D30" s="178"/>
      <c r="E30" s="181"/>
      <c r="F30" s="187"/>
      <c r="G30" s="178"/>
      <c r="H30" s="28" t="s">
        <v>154</v>
      </c>
      <c r="I30" s="53">
        <f>I29/G28</f>
        <v>0.4891304347826087</v>
      </c>
      <c r="J30" s="54">
        <f>J29/G28</f>
        <v>0.51086956521739135</v>
      </c>
    </row>
    <row r="31" spans="1:15" ht="16.5" thickBot="1">
      <c r="A31" s="182"/>
      <c r="B31" s="185"/>
      <c r="C31" s="185"/>
      <c r="D31" s="179"/>
      <c r="E31" s="182"/>
      <c r="F31" s="188"/>
      <c r="G31" s="179"/>
      <c r="H31" s="30" t="s">
        <v>155</v>
      </c>
      <c r="I31" s="34">
        <v>2</v>
      </c>
      <c r="J31" s="9">
        <v>3</v>
      </c>
    </row>
  </sheetData>
  <mergeCells count="50">
    <mergeCell ref="E22:E25"/>
    <mergeCell ref="F22:F25"/>
    <mergeCell ref="G22:G25"/>
    <mergeCell ref="G28:G31"/>
    <mergeCell ref="A28:A31"/>
    <mergeCell ref="B28:B31"/>
    <mergeCell ref="C28:C31"/>
    <mergeCell ref="D28:D31"/>
    <mergeCell ref="E28:E31"/>
    <mergeCell ref="F28:F31"/>
    <mergeCell ref="A22:A25"/>
    <mergeCell ref="B22:B25"/>
    <mergeCell ref="C22:C25"/>
    <mergeCell ref="D22:D25"/>
    <mergeCell ref="E14:E17"/>
    <mergeCell ref="F14:F17"/>
    <mergeCell ref="G14:G17"/>
    <mergeCell ref="E18:E21"/>
    <mergeCell ref="F18:F21"/>
    <mergeCell ref="G18:G21"/>
    <mergeCell ref="G2:G5"/>
    <mergeCell ref="E6:E9"/>
    <mergeCell ref="F6:F9"/>
    <mergeCell ref="G6:G9"/>
    <mergeCell ref="E10:E13"/>
    <mergeCell ref="F10:F13"/>
    <mergeCell ref="G10:G13"/>
    <mergeCell ref="B14:B17"/>
    <mergeCell ref="C14:C17"/>
    <mergeCell ref="D14:D17"/>
    <mergeCell ref="A10:A13"/>
    <mergeCell ref="B10:B13"/>
    <mergeCell ref="C10:C13"/>
    <mergeCell ref="D10:D13"/>
    <mergeCell ref="A18:A21"/>
    <mergeCell ref="B18:B21"/>
    <mergeCell ref="C18:C21"/>
    <mergeCell ref="D18:D21"/>
    <mergeCell ref="E1:F1"/>
    <mergeCell ref="A2:A5"/>
    <mergeCell ref="B2:B5"/>
    <mergeCell ref="C2:C5"/>
    <mergeCell ref="D2:D5"/>
    <mergeCell ref="E2:E5"/>
    <mergeCell ref="F2:F5"/>
    <mergeCell ref="A6:A9"/>
    <mergeCell ref="B6:B9"/>
    <mergeCell ref="C6:C9"/>
    <mergeCell ref="D6:D9"/>
    <mergeCell ref="A14:A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J26" sqref="J26"/>
    </sheetView>
  </sheetViews>
  <sheetFormatPr baseColWidth="10" defaultColWidth="11" defaultRowHeight="15.75"/>
  <cols>
    <col min="1" max="1" width="11.625" style="22" bestFit="1" customWidth="1"/>
    <col min="2" max="2" width="11" style="22"/>
    <col min="3" max="3" width="6.375" style="22" bestFit="1" customWidth="1"/>
    <col min="4" max="4" width="7.625" style="22" bestFit="1" customWidth="1"/>
    <col min="5" max="5" width="11.125" style="22" bestFit="1" customWidth="1"/>
    <col min="6" max="6" width="10.375" style="22" bestFit="1" customWidth="1"/>
    <col min="7" max="7" width="8.25" style="22" bestFit="1" customWidth="1"/>
    <col min="8" max="8" width="8.25" style="22" customWidth="1"/>
    <col min="9" max="16384" width="11" style="22"/>
  </cols>
  <sheetData>
    <row r="1" spans="1:16" ht="16.5" thickBot="1">
      <c r="A1" s="82" t="s">
        <v>0</v>
      </c>
      <c r="B1" s="83" t="s">
        <v>125</v>
      </c>
      <c r="C1" s="83" t="s">
        <v>127</v>
      </c>
      <c r="D1" s="84" t="s">
        <v>2</v>
      </c>
      <c r="E1" s="137" t="s">
        <v>139</v>
      </c>
      <c r="F1" s="138"/>
      <c r="G1" s="85" t="s">
        <v>141</v>
      </c>
    </row>
    <row r="2" spans="1:16">
      <c r="A2" s="140" t="s">
        <v>33</v>
      </c>
      <c r="B2" s="143" t="s">
        <v>34</v>
      </c>
      <c r="C2" s="143" t="s">
        <v>6</v>
      </c>
      <c r="D2" s="146">
        <v>68</v>
      </c>
      <c r="E2" s="209">
        <v>63</v>
      </c>
      <c r="F2" s="210">
        <f>E2/D2</f>
        <v>0.92647058823529416</v>
      </c>
      <c r="G2" s="211">
        <v>63</v>
      </c>
      <c r="H2" s="27" t="s">
        <v>3</v>
      </c>
      <c r="I2" s="18" t="s">
        <v>133</v>
      </c>
      <c r="J2" s="105" t="s">
        <v>40</v>
      </c>
      <c r="K2" s="19" t="s">
        <v>130</v>
      </c>
      <c r="L2" s="19" t="s">
        <v>132</v>
      </c>
      <c r="M2" s="19" t="s">
        <v>135</v>
      </c>
      <c r="N2" s="19" t="s">
        <v>131</v>
      </c>
      <c r="O2" s="19" t="s">
        <v>146</v>
      </c>
      <c r="P2" s="19" t="s">
        <v>138</v>
      </c>
    </row>
    <row r="3" spans="1:16">
      <c r="A3" s="140"/>
      <c r="B3" s="143"/>
      <c r="C3" s="143"/>
      <c r="D3" s="146"/>
      <c r="E3" s="161"/>
      <c r="F3" s="204"/>
      <c r="G3" s="190"/>
      <c r="H3" s="28" t="s">
        <v>153</v>
      </c>
      <c r="I3" s="31">
        <v>1</v>
      </c>
      <c r="J3" s="106">
        <v>19</v>
      </c>
      <c r="K3" s="16">
        <v>3</v>
      </c>
      <c r="L3" s="16">
        <v>2</v>
      </c>
      <c r="M3" s="16">
        <v>2</v>
      </c>
      <c r="N3" s="19">
        <v>27</v>
      </c>
      <c r="O3" s="19">
        <v>7</v>
      </c>
      <c r="P3" s="19">
        <v>2</v>
      </c>
    </row>
    <row r="4" spans="1:16">
      <c r="A4" s="140"/>
      <c r="B4" s="143"/>
      <c r="C4" s="143"/>
      <c r="D4" s="146"/>
      <c r="E4" s="161"/>
      <c r="F4" s="204"/>
      <c r="G4" s="190"/>
      <c r="H4" s="28" t="s">
        <v>154</v>
      </c>
      <c r="I4" s="101">
        <f>I3/G2</f>
        <v>1.5873015873015872E-2</v>
      </c>
      <c r="J4" s="107">
        <f>J3/G2</f>
        <v>0.30158730158730157</v>
      </c>
      <c r="K4" s="101">
        <f>K3/G2</f>
        <v>4.7619047619047616E-2</v>
      </c>
      <c r="L4" s="101">
        <f>L3/G2</f>
        <v>3.1746031746031744E-2</v>
      </c>
      <c r="M4" s="101">
        <f>M3/G2</f>
        <v>3.1746031746031744E-2</v>
      </c>
      <c r="N4" s="101">
        <f>N3/G2</f>
        <v>0.42857142857142855</v>
      </c>
      <c r="O4" s="101">
        <f>O3/G2</f>
        <v>0.1111111111111111</v>
      </c>
      <c r="P4" s="101">
        <f>P3/G2</f>
        <v>3.1746031746031744E-2</v>
      </c>
    </row>
    <row r="5" spans="1:16">
      <c r="A5" s="141"/>
      <c r="B5" s="144"/>
      <c r="C5" s="144"/>
      <c r="D5" s="147"/>
      <c r="E5" s="162"/>
      <c r="F5" s="204"/>
      <c r="G5" s="191"/>
      <c r="H5" s="28" t="s">
        <v>155</v>
      </c>
      <c r="I5" s="32">
        <v>0</v>
      </c>
      <c r="J5" s="105">
        <v>2</v>
      </c>
      <c r="K5" s="19">
        <v>0</v>
      </c>
      <c r="L5" s="19">
        <v>0</v>
      </c>
      <c r="M5" s="19">
        <v>0</v>
      </c>
      <c r="N5" s="7">
        <v>2</v>
      </c>
      <c r="O5" s="7">
        <v>0</v>
      </c>
      <c r="P5" s="7">
        <v>0</v>
      </c>
    </row>
    <row r="6" spans="1:16">
      <c r="A6" s="181" t="s">
        <v>54</v>
      </c>
      <c r="B6" s="184" t="s">
        <v>55</v>
      </c>
      <c r="C6" s="212" t="s">
        <v>6</v>
      </c>
      <c r="D6" s="215">
        <v>76</v>
      </c>
      <c r="E6" s="160">
        <v>58</v>
      </c>
      <c r="F6" s="204">
        <f>E6/D6</f>
        <v>0.76315789473684215</v>
      </c>
      <c r="G6" s="189">
        <v>55</v>
      </c>
      <c r="H6" s="28" t="s">
        <v>3</v>
      </c>
      <c r="I6" s="32" t="s">
        <v>130</v>
      </c>
      <c r="J6" s="105" t="s">
        <v>40</v>
      </c>
      <c r="K6" s="19" t="s">
        <v>131</v>
      </c>
      <c r="L6" s="19" t="s">
        <v>132</v>
      </c>
      <c r="M6" s="19" t="s">
        <v>138</v>
      </c>
      <c r="N6" s="19" t="s">
        <v>133</v>
      </c>
      <c r="O6" s="19" t="s">
        <v>135</v>
      </c>
    </row>
    <row r="7" spans="1:16">
      <c r="A7" s="181"/>
      <c r="B7" s="184"/>
      <c r="C7" s="213"/>
      <c r="D7" s="216"/>
      <c r="E7" s="161"/>
      <c r="F7" s="204"/>
      <c r="G7" s="190"/>
      <c r="H7" s="28" t="s">
        <v>153</v>
      </c>
      <c r="I7" s="32">
        <v>3</v>
      </c>
      <c r="J7" s="105">
        <v>12</v>
      </c>
      <c r="K7" s="19">
        <v>25</v>
      </c>
      <c r="L7" s="19">
        <v>0</v>
      </c>
      <c r="M7" s="19">
        <v>0</v>
      </c>
      <c r="N7" s="19">
        <v>14</v>
      </c>
      <c r="O7" s="19">
        <v>1</v>
      </c>
    </row>
    <row r="8" spans="1:16">
      <c r="A8" s="181"/>
      <c r="B8" s="184"/>
      <c r="C8" s="213"/>
      <c r="D8" s="216"/>
      <c r="E8" s="161"/>
      <c r="F8" s="204"/>
      <c r="G8" s="190"/>
      <c r="H8" s="28" t="s">
        <v>154</v>
      </c>
      <c r="I8" s="103">
        <f>I7/G6</f>
        <v>5.4545454545454543E-2</v>
      </c>
      <c r="J8" s="108">
        <f>J7/G6</f>
        <v>0.21818181818181817</v>
      </c>
      <c r="K8" s="103">
        <f>K7/G6</f>
        <v>0.45454545454545453</v>
      </c>
      <c r="L8" s="103">
        <f>L7/G6</f>
        <v>0</v>
      </c>
      <c r="M8" s="103">
        <f>M7/G6</f>
        <v>0</v>
      </c>
      <c r="N8" s="103">
        <f>N7/G6</f>
        <v>0.25454545454545452</v>
      </c>
      <c r="O8" s="103">
        <f>O7/G6</f>
        <v>1.8181818181818181E-2</v>
      </c>
    </row>
    <row r="9" spans="1:16" ht="16.5" thickBot="1">
      <c r="A9" s="182"/>
      <c r="B9" s="185"/>
      <c r="C9" s="214"/>
      <c r="D9" s="217"/>
      <c r="E9" s="205"/>
      <c r="F9" s="206"/>
      <c r="G9" s="207"/>
      <c r="H9" s="30" t="s">
        <v>155</v>
      </c>
      <c r="I9" s="32">
        <v>0</v>
      </c>
      <c r="J9" s="105">
        <v>1</v>
      </c>
      <c r="K9" s="19">
        <v>2</v>
      </c>
      <c r="L9" s="19">
        <v>0</v>
      </c>
      <c r="M9" s="19">
        <v>0</v>
      </c>
      <c r="N9" s="7">
        <v>1</v>
      </c>
      <c r="O9" s="7">
        <v>0</v>
      </c>
    </row>
    <row r="11" spans="1:16" ht="16.5" thickBot="1"/>
    <row r="12" spans="1:16">
      <c r="A12" s="180" t="s">
        <v>35</v>
      </c>
      <c r="B12" s="183" t="s">
        <v>114</v>
      </c>
      <c r="C12" s="183" t="s">
        <v>6</v>
      </c>
      <c r="D12" s="177">
        <v>63</v>
      </c>
      <c r="E12" s="180">
        <v>42</v>
      </c>
      <c r="F12" s="186">
        <f>E12/D12</f>
        <v>0.66666666666666663</v>
      </c>
      <c r="G12" s="177">
        <v>39</v>
      </c>
      <c r="H12" s="27" t="s">
        <v>3</v>
      </c>
      <c r="I12" s="34" t="s">
        <v>130</v>
      </c>
      <c r="J12" s="105" t="s">
        <v>40</v>
      </c>
      <c r="K12" s="7" t="s">
        <v>135</v>
      </c>
      <c r="L12" s="7" t="s">
        <v>133</v>
      </c>
      <c r="M12" s="7" t="s">
        <v>131</v>
      </c>
    </row>
    <row r="13" spans="1:16">
      <c r="A13" s="181"/>
      <c r="B13" s="184"/>
      <c r="C13" s="184"/>
      <c r="D13" s="178"/>
      <c r="E13" s="181"/>
      <c r="F13" s="187"/>
      <c r="G13" s="178"/>
      <c r="H13" s="28" t="s">
        <v>153</v>
      </c>
      <c r="I13" s="34">
        <v>2</v>
      </c>
      <c r="J13" s="105">
        <v>13</v>
      </c>
      <c r="K13" s="7">
        <v>3</v>
      </c>
      <c r="L13" s="7">
        <v>16</v>
      </c>
      <c r="M13" s="7">
        <v>5</v>
      </c>
    </row>
    <row r="14" spans="1:16">
      <c r="A14" s="181"/>
      <c r="B14" s="184"/>
      <c r="C14" s="184"/>
      <c r="D14" s="178"/>
      <c r="E14" s="181"/>
      <c r="F14" s="187"/>
      <c r="G14" s="178"/>
      <c r="H14" s="28" t="s">
        <v>154</v>
      </c>
      <c r="I14" s="53">
        <f>I13/G12</f>
        <v>5.128205128205128E-2</v>
      </c>
      <c r="J14" s="110">
        <f>J13/G12</f>
        <v>0.33333333333333331</v>
      </c>
      <c r="K14" s="54">
        <f>K13/G12</f>
        <v>7.6923076923076927E-2</v>
      </c>
      <c r="L14" s="54">
        <f>L13/G12</f>
        <v>0.41025641025641024</v>
      </c>
      <c r="M14" s="54">
        <f>M13/G12</f>
        <v>0.12820512820512819</v>
      </c>
    </row>
    <row r="15" spans="1:16" ht="16.5" thickBot="1">
      <c r="A15" s="182"/>
      <c r="B15" s="185"/>
      <c r="C15" s="185"/>
      <c r="D15" s="179"/>
      <c r="E15" s="182"/>
      <c r="F15" s="188"/>
      <c r="G15" s="179"/>
      <c r="H15" s="30" t="s">
        <v>155</v>
      </c>
      <c r="I15" s="34"/>
      <c r="J15" s="105">
        <v>2</v>
      </c>
      <c r="K15" s="7"/>
      <c r="L15" s="7">
        <v>2</v>
      </c>
      <c r="M15" s="7"/>
    </row>
  </sheetData>
  <mergeCells count="22">
    <mergeCell ref="F12:F15"/>
    <mergeCell ref="G12:G15"/>
    <mergeCell ref="A6:A9"/>
    <mergeCell ref="B6:B9"/>
    <mergeCell ref="C6:C9"/>
    <mergeCell ref="D6:D9"/>
    <mergeCell ref="A12:A15"/>
    <mergeCell ref="B12:B15"/>
    <mergeCell ref="C12:C15"/>
    <mergeCell ref="D12:D15"/>
    <mergeCell ref="E12:E15"/>
    <mergeCell ref="A2:A5"/>
    <mergeCell ref="B2:B5"/>
    <mergeCell ref="C2:C5"/>
    <mergeCell ref="D2:D5"/>
    <mergeCell ref="G6:G9"/>
    <mergeCell ref="G2:G5"/>
    <mergeCell ref="E1:F1"/>
    <mergeCell ref="E2:E5"/>
    <mergeCell ref="F2:F5"/>
    <mergeCell ref="E6:E9"/>
    <mergeCell ref="F6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topLeftCell="A22" workbookViewId="0">
      <selection activeCell="A14" sqref="A14:A17"/>
    </sheetView>
  </sheetViews>
  <sheetFormatPr baseColWidth="10" defaultColWidth="11" defaultRowHeight="15.75"/>
  <cols>
    <col min="1" max="1" width="17.25" style="22" bestFit="1" customWidth="1"/>
    <col min="2" max="2" width="11" style="22"/>
    <col min="3" max="3" width="6.375" style="22" bestFit="1" customWidth="1"/>
    <col min="4" max="4" width="7.625" style="22" bestFit="1" customWidth="1"/>
    <col min="5" max="5" width="11.125" style="22" bestFit="1" customWidth="1"/>
    <col min="6" max="6" width="10.375" style="22" bestFit="1" customWidth="1"/>
    <col min="7" max="7" width="8.25" style="22" bestFit="1" customWidth="1"/>
    <col min="8" max="8" width="8.25" style="22" customWidth="1"/>
    <col min="9" max="16384" width="11" style="22"/>
  </cols>
  <sheetData>
    <row r="1" spans="1:15" ht="16.5" thickBot="1">
      <c r="A1" s="82" t="s">
        <v>0</v>
      </c>
      <c r="B1" s="83" t="s">
        <v>125</v>
      </c>
      <c r="C1" s="83" t="s">
        <v>127</v>
      </c>
      <c r="D1" s="84" t="s">
        <v>2</v>
      </c>
      <c r="E1" s="137" t="s">
        <v>139</v>
      </c>
      <c r="F1" s="138"/>
      <c r="G1" s="85" t="s">
        <v>141</v>
      </c>
    </row>
    <row r="2" spans="1:15">
      <c r="A2" s="140" t="s">
        <v>14</v>
      </c>
      <c r="B2" s="143">
        <v>8</v>
      </c>
      <c r="C2" s="143" t="s">
        <v>6</v>
      </c>
      <c r="D2" s="146">
        <v>64</v>
      </c>
      <c r="E2" s="209">
        <v>38</v>
      </c>
      <c r="F2" s="210">
        <f>E2/D2</f>
        <v>0.59375</v>
      </c>
      <c r="G2" s="211">
        <v>34</v>
      </c>
      <c r="H2" s="27" t="s">
        <v>3</v>
      </c>
      <c r="I2" s="116" t="s">
        <v>40</v>
      </c>
      <c r="J2" s="19" t="s">
        <v>133</v>
      </c>
      <c r="K2" s="19" t="s">
        <v>138</v>
      </c>
      <c r="L2" s="19" t="s">
        <v>131</v>
      </c>
      <c r="M2" s="19" t="s">
        <v>130</v>
      </c>
      <c r="N2" s="19" t="s">
        <v>132</v>
      </c>
      <c r="O2" s="19" t="s">
        <v>135</v>
      </c>
    </row>
    <row r="3" spans="1:15">
      <c r="A3" s="140"/>
      <c r="B3" s="143"/>
      <c r="C3" s="143"/>
      <c r="D3" s="146"/>
      <c r="E3" s="161"/>
      <c r="F3" s="204"/>
      <c r="G3" s="190"/>
      <c r="H3" s="28" t="s">
        <v>153</v>
      </c>
      <c r="I3" s="117">
        <v>10</v>
      </c>
      <c r="J3" s="16">
        <v>9</v>
      </c>
      <c r="K3" s="16">
        <v>2</v>
      </c>
      <c r="L3" s="16">
        <v>7</v>
      </c>
      <c r="M3" s="16">
        <v>4</v>
      </c>
      <c r="N3" s="20">
        <v>1</v>
      </c>
      <c r="O3" s="19">
        <v>1</v>
      </c>
    </row>
    <row r="4" spans="1:15">
      <c r="A4" s="140"/>
      <c r="B4" s="143"/>
      <c r="C4" s="143"/>
      <c r="D4" s="146"/>
      <c r="E4" s="161"/>
      <c r="F4" s="204"/>
      <c r="G4" s="190"/>
      <c r="H4" s="28" t="s">
        <v>154</v>
      </c>
      <c r="I4" s="107">
        <f>I3/G2</f>
        <v>0.29411764705882354</v>
      </c>
      <c r="J4" s="65">
        <f>J3/G2</f>
        <v>0.26470588235294118</v>
      </c>
      <c r="K4" s="65">
        <f>K3/G2</f>
        <v>5.8823529411764705E-2</v>
      </c>
      <c r="L4" s="65">
        <f>L3/G2</f>
        <v>0.20588235294117646</v>
      </c>
      <c r="M4" s="65">
        <f>M3/G2</f>
        <v>0.11764705882352941</v>
      </c>
      <c r="N4" s="66">
        <f>N3/G2</f>
        <v>2.9411764705882353E-2</v>
      </c>
      <c r="O4" s="67">
        <f>O3/G2</f>
        <v>2.9411764705882353E-2</v>
      </c>
    </row>
    <row r="5" spans="1:15">
      <c r="A5" s="141"/>
      <c r="B5" s="144"/>
      <c r="C5" s="144"/>
      <c r="D5" s="147"/>
      <c r="E5" s="162"/>
      <c r="F5" s="204"/>
      <c r="G5" s="191"/>
      <c r="H5" s="28" t="s">
        <v>155</v>
      </c>
      <c r="I5" s="109">
        <v>2</v>
      </c>
      <c r="J5" s="19">
        <v>1</v>
      </c>
      <c r="K5" s="19">
        <v>0</v>
      </c>
      <c r="L5" s="19">
        <v>1</v>
      </c>
      <c r="M5" s="19">
        <v>0</v>
      </c>
      <c r="N5" s="20">
        <v>0</v>
      </c>
      <c r="O5" s="7">
        <v>0</v>
      </c>
    </row>
    <row r="6" spans="1:15">
      <c r="A6" s="148" t="s">
        <v>18</v>
      </c>
      <c r="B6" s="149">
        <v>10</v>
      </c>
      <c r="C6" s="149" t="s">
        <v>6</v>
      </c>
      <c r="D6" s="150">
        <v>67</v>
      </c>
      <c r="E6" s="160">
        <v>50</v>
      </c>
      <c r="F6" s="204">
        <f t="shared" ref="F6" si="0">E6/D6</f>
        <v>0.74626865671641796</v>
      </c>
      <c r="G6" s="189">
        <v>48</v>
      </c>
      <c r="H6" s="28" t="s">
        <v>3</v>
      </c>
      <c r="I6" s="32" t="s">
        <v>138</v>
      </c>
      <c r="J6" s="19" t="s">
        <v>131</v>
      </c>
      <c r="K6" s="105" t="s">
        <v>40</v>
      </c>
      <c r="L6" s="19" t="s">
        <v>130</v>
      </c>
      <c r="M6" s="19" t="s">
        <v>133</v>
      </c>
      <c r="N6" s="20" t="s">
        <v>132</v>
      </c>
      <c r="O6" s="19" t="s">
        <v>135</v>
      </c>
    </row>
    <row r="7" spans="1:15">
      <c r="A7" s="140"/>
      <c r="B7" s="143"/>
      <c r="C7" s="143"/>
      <c r="D7" s="146"/>
      <c r="E7" s="161"/>
      <c r="F7" s="204"/>
      <c r="G7" s="190"/>
      <c r="H7" s="28" t="s">
        <v>153</v>
      </c>
      <c r="I7" s="32">
        <v>5</v>
      </c>
      <c r="J7" s="19">
        <v>12</v>
      </c>
      <c r="K7" s="105">
        <v>2</v>
      </c>
      <c r="L7" s="19">
        <v>7</v>
      </c>
      <c r="M7" s="19">
        <v>8</v>
      </c>
      <c r="N7" s="20">
        <v>1</v>
      </c>
      <c r="O7" s="19">
        <v>13</v>
      </c>
    </row>
    <row r="8" spans="1:15">
      <c r="A8" s="140"/>
      <c r="B8" s="143"/>
      <c r="C8" s="143"/>
      <c r="D8" s="146"/>
      <c r="E8" s="161"/>
      <c r="F8" s="204"/>
      <c r="G8" s="190"/>
      <c r="H8" s="28" t="s">
        <v>154</v>
      </c>
      <c r="I8" s="103">
        <f>I7/G6</f>
        <v>0.10416666666666667</v>
      </c>
      <c r="J8" s="103">
        <f>J7/G6</f>
        <v>0.25</v>
      </c>
      <c r="K8" s="108">
        <f>K7/G6</f>
        <v>4.1666666666666664E-2</v>
      </c>
      <c r="L8" s="103">
        <f>L7/G6</f>
        <v>0.14583333333333334</v>
      </c>
      <c r="M8" s="103">
        <f>M7/G6</f>
        <v>0.16666666666666666</v>
      </c>
      <c r="N8" s="103">
        <f>N7/G6</f>
        <v>2.0833333333333332E-2</v>
      </c>
      <c r="O8" s="103">
        <f>O7/G6</f>
        <v>0.27083333333333331</v>
      </c>
    </row>
    <row r="9" spans="1:15">
      <c r="A9" s="141"/>
      <c r="B9" s="144"/>
      <c r="C9" s="144"/>
      <c r="D9" s="147"/>
      <c r="E9" s="162"/>
      <c r="F9" s="204"/>
      <c r="G9" s="191"/>
      <c r="H9" s="28" t="s">
        <v>155</v>
      </c>
      <c r="I9" s="32">
        <v>0</v>
      </c>
      <c r="J9" s="19">
        <v>1</v>
      </c>
      <c r="K9" s="105">
        <v>0</v>
      </c>
      <c r="L9" s="19">
        <v>1</v>
      </c>
      <c r="M9" s="19">
        <v>1</v>
      </c>
      <c r="N9" s="20">
        <v>0</v>
      </c>
      <c r="O9" s="7">
        <v>1</v>
      </c>
    </row>
    <row r="10" spans="1:15">
      <c r="A10" s="148" t="s">
        <v>82</v>
      </c>
      <c r="B10" s="149">
        <v>51</v>
      </c>
      <c r="C10" s="149" t="s">
        <v>3</v>
      </c>
      <c r="D10" s="150">
        <v>101</v>
      </c>
      <c r="E10" s="160">
        <v>82</v>
      </c>
      <c r="F10" s="204">
        <f t="shared" ref="F10" si="1">E10/D10</f>
        <v>0.81188118811881194</v>
      </c>
      <c r="G10" s="189">
        <v>77</v>
      </c>
      <c r="H10" s="28" t="s">
        <v>3</v>
      </c>
      <c r="I10" s="109" t="s">
        <v>40</v>
      </c>
      <c r="J10" s="19" t="s">
        <v>131</v>
      </c>
    </row>
    <row r="11" spans="1:15">
      <c r="A11" s="140"/>
      <c r="B11" s="143"/>
      <c r="C11" s="143"/>
      <c r="D11" s="146"/>
      <c r="E11" s="161"/>
      <c r="F11" s="204"/>
      <c r="G11" s="190"/>
      <c r="H11" s="28" t="s">
        <v>153</v>
      </c>
      <c r="I11" s="109">
        <v>28</v>
      </c>
      <c r="J11" s="19">
        <v>49</v>
      </c>
    </row>
    <row r="12" spans="1:15">
      <c r="A12" s="140"/>
      <c r="B12" s="143"/>
      <c r="C12" s="143"/>
      <c r="D12" s="146"/>
      <c r="E12" s="161"/>
      <c r="F12" s="204"/>
      <c r="G12" s="190"/>
      <c r="H12" s="28" t="s">
        <v>154</v>
      </c>
      <c r="I12" s="108">
        <f>I11/G10</f>
        <v>0.36363636363636365</v>
      </c>
      <c r="J12" s="103">
        <f>J11/G10</f>
        <v>0.63636363636363635</v>
      </c>
    </row>
    <row r="13" spans="1:15">
      <c r="A13" s="141"/>
      <c r="B13" s="144"/>
      <c r="C13" s="144"/>
      <c r="D13" s="147"/>
      <c r="E13" s="162"/>
      <c r="F13" s="204"/>
      <c r="G13" s="191"/>
      <c r="H13" s="28" t="s">
        <v>155</v>
      </c>
      <c r="I13" s="109">
        <v>2</v>
      </c>
      <c r="J13" s="19">
        <v>3</v>
      </c>
    </row>
    <row r="14" spans="1:15">
      <c r="A14" s="160" t="s">
        <v>58</v>
      </c>
      <c r="B14" s="149">
        <v>52</v>
      </c>
      <c r="C14" s="149" t="s">
        <v>6</v>
      </c>
      <c r="D14" s="150">
        <v>59</v>
      </c>
      <c r="E14" s="160">
        <v>57</v>
      </c>
      <c r="F14" s="204">
        <f t="shared" ref="F14" si="2">E14/D14</f>
        <v>0.96610169491525422</v>
      </c>
      <c r="G14" s="189">
        <v>52</v>
      </c>
      <c r="H14" s="28" t="s">
        <v>3</v>
      </c>
      <c r="I14" s="109" t="s">
        <v>40</v>
      </c>
      <c r="J14" s="19" t="s">
        <v>135</v>
      </c>
      <c r="K14" s="19" t="s">
        <v>133</v>
      </c>
      <c r="L14" s="19" t="s">
        <v>131</v>
      </c>
      <c r="M14" s="19" t="s">
        <v>138</v>
      </c>
      <c r="N14" s="20" t="s">
        <v>130</v>
      </c>
      <c r="O14" s="19" t="s">
        <v>132</v>
      </c>
    </row>
    <row r="15" spans="1:15">
      <c r="A15" s="161"/>
      <c r="B15" s="143"/>
      <c r="C15" s="143"/>
      <c r="D15" s="146"/>
      <c r="E15" s="161"/>
      <c r="F15" s="204"/>
      <c r="G15" s="190"/>
      <c r="H15" s="28" t="s">
        <v>153</v>
      </c>
      <c r="I15" s="109">
        <v>8</v>
      </c>
      <c r="J15" s="19">
        <v>1</v>
      </c>
      <c r="K15" s="19">
        <v>7</v>
      </c>
      <c r="L15" s="19">
        <v>15</v>
      </c>
      <c r="M15" s="19">
        <v>5</v>
      </c>
      <c r="N15" s="20">
        <v>13</v>
      </c>
      <c r="O15" s="19">
        <v>0</v>
      </c>
    </row>
    <row r="16" spans="1:15">
      <c r="A16" s="161"/>
      <c r="B16" s="143"/>
      <c r="C16" s="143"/>
      <c r="D16" s="146"/>
      <c r="E16" s="161"/>
      <c r="F16" s="204"/>
      <c r="G16" s="190"/>
      <c r="H16" s="28" t="s">
        <v>154</v>
      </c>
      <c r="I16" s="108">
        <f>I15/G14</f>
        <v>0.15384615384615385</v>
      </c>
      <c r="J16" s="103">
        <f>J15/G14</f>
        <v>1.9230769230769232E-2</v>
      </c>
      <c r="K16" s="103">
        <f>K15/G14</f>
        <v>0.13461538461538461</v>
      </c>
      <c r="L16" s="103">
        <f>L15/G14</f>
        <v>0.28846153846153844</v>
      </c>
      <c r="M16" s="103">
        <f>M15/G14</f>
        <v>9.6153846153846159E-2</v>
      </c>
      <c r="N16" s="103">
        <f>N15/G14</f>
        <v>0.25</v>
      </c>
      <c r="O16" s="103">
        <f>O15/G14</f>
        <v>0</v>
      </c>
    </row>
    <row r="17" spans="1:15">
      <c r="A17" s="162"/>
      <c r="B17" s="144"/>
      <c r="C17" s="144"/>
      <c r="D17" s="147"/>
      <c r="E17" s="162"/>
      <c r="F17" s="204"/>
      <c r="G17" s="191"/>
      <c r="H17" s="28" t="s">
        <v>155</v>
      </c>
      <c r="I17" s="109">
        <v>1</v>
      </c>
      <c r="J17" s="19">
        <v>0</v>
      </c>
      <c r="K17" s="19">
        <v>0</v>
      </c>
      <c r="L17" s="19">
        <v>2</v>
      </c>
      <c r="M17" s="19">
        <v>0</v>
      </c>
      <c r="N17" s="20">
        <v>1</v>
      </c>
      <c r="O17" s="7">
        <v>0</v>
      </c>
    </row>
    <row r="18" spans="1:15">
      <c r="A18" s="148" t="s">
        <v>84</v>
      </c>
      <c r="B18" s="149">
        <v>54</v>
      </c>
      <c r="C18" s="149" t="s">
        <v>6</v>
      </c>
      <c r="D18" s="150">
        <v>85</v>
      </c>
      <c r="E18" s="160">
        <v>66</v>
      </c>
      <c r="F18" s="204">
        <f t="shared" ref="F18" si="3">E18/D18</f>
        <v>0.77647058823529413</v>
      </c>
      <c r="G18" s="189">
        <v>63</v>
      </c>
      <c r="H18" s="28" t="s">
        <v>3</v>
      </c>
      <c r="I18" s="32" t="s">
        <v>130</v>
      </c>
      <c r="J18" s="19" t="s">
        <v>131</v>
      </c>
      <c r="K18" s="19" t="s">
        <v>133</v>
      </c>
      <c r="L18" s="105" t="s">
        <v>40</v>
      </c>
      <c r="M18" s="19" t="s">
        <v>135</v>
      </c>
      <c r="N18" s="19" t="s">
        <v>132</v>
      </c>
    </row>
    <row r="19" spans="1:15">
      <c r="A19" s="140"/>
      <c r="B19" s="143"/>
      <c r="C19" s="143"/>
      <c r="D19" s="146"/>
      <c r="E19" s="161"/>
      <c r="F19" s="204"/>
      <c r="G19" s="190"/>
      <c r="H19" s="28" t="s">
        <v>153</v>
      </c>
      <c r="I19" s="32">
        <v>13</v>
      </c>
      <c r="J19" s="19">
        <v>6</v>
      </c>
      <c r="K19" s="19">
        <v>18</v>
      </c>
      <c r="L19" s="105">
        <v>17</v>
      </c>
      <c r="M19" s="19">
        <v>9</v>
      </c>
      <c r="N19" s="19">
        <v>0</v>
      </c>
    </row>
    <row r="20" spans="1:15">
      <c r="A20" s="140"/>
      <c r="B20" s="143"/>
      <c r="C20" s="143"/>
      <c r="D20" s="146"/>
      <c r="E20" s="161"/>
      <c r="F20" s="204"/>
      <c r="G20" s="190"/>
      <c r="H20" s="28" t="s">
        <v>154</v>
      </c>
      <c r="I20" s="103">
        <f>I19/G18</f>
        <v>0.20634920634920634</v>
      </c>
      <c r="J20" s="103">
        <f>J19/G18</f>
        <v>9.5238095238095233E-2</v>
      </c>
      <c r="K20" s="103">
        <f>K19/G18</f>
        <v>0.2857142857142857</v>
      </c>
      <c r="L20" s="108">
        <f>L19/G18</f>
        <v>0.26984126984126983</v>
      </c>
      <c r="M20" s="103">
        <f>M19/G18</f>
        <v>0.14285714285714285</v>
      </c>
      <c r="N20" s="103">
        <f>N19/G18</f>
        <v>0</v>
      </c>
    </row>
    <row r="21" spans="1:15">
      <c r="A21" s="141"/>
      <c r="B21" s="144"/>
      <c r="C21" s="144"/>
      <c r="D21" s="147"/>
      <c r="E21" s="162"/>
      <c r="F21" s="204"/>
      <c r="G21" s="191"/>
      <c r="H21" s="28" t="s">
        <v>155</v>
      </c>
      <c r="I21" s="32">
        <v>1</v>
      </c>
      <c r="J21" s="19">
        <v>0</v>
      </c>
      <c r="K21" s="19">
        <v>2</v>
      </c>
      <c r="L21" s="105">
        <v>1</v>
      </c>
      <c r="M21" s="19">
        <v>0</v>
      </c>
      <c r="N21" s="19">
        <v>0</v>
      </c>
    </row>
    <row r="22" spans="1:15">
      <c r="A22" s="148" t="s">
        <v>85</v>
      </c>
      <c r="B22" s="149">
        <v>55</v>
      </c>
      <c r="C22" s="149" t="s">
        <v>6</v>
      </c>
      <c r="D22" s="150">
        <v>61</v>
      </c>
      <c r="E22" s="160">
        <v>52</v>
      </c>
      <c r="F22" s="204">
        <f t="shared" ref="F22" si="4">E22/D22</f>
        <v>0.85245901639344257</v>
      </c>
      <c r="G22" s="189">
        <v>52</v>
      </c>
      <c r="H22" s="28" t="s">
        <v>3</v>
      </c>
      <c r="I22" s="109" t="s">
        <v>40</v>
      </c>
      <c r="J22" s="19" t="s">
        <v>135</v>
      </c>
      <c r="K22" s="19" t="s">
        <v>133</v>
      </c>
      <c r="L22" s="19" t="s">
        <v>131</v>
      </c>
      <c r="M22" s="19" t="s">
        <v>138</v>
      </c>
      <c r="N22" s="20" t="s">
        <v>130</v>
      </c>
      <c r="O22" s="19" t="s">
        <v>132</v>
      </c>
    </row>
    <row r="23" spans="1:15">
      <c r="A23" s="140"/>
      <c r="B23" s="143"/>
      <c r="C23" s="143"/>
      <c r="D23" s="146"/>
      <c r="E23" s="161"/>
      <c r="F23" s="204"/>
      <c r="G23" s="190"/>
      <c r="H23" s="28" t="s">
        <v>153</v>
      </c>
      <c r="I23" s="109">
        <v>28</v>
      </c>
      <c r="J23" s="19">
        <v>2</v>
      </c>
      <c r="K23" s="19">
        <v>13</v>
      </c>
      <c r="L23" s="19">
        <v>5</v>
      </c>
      <c r="M23" s="19">
        <v>1</v>
      </c>
      <c r="N23" s="20">
        <v>3</v>
      </c>
      <c r="O23" s="19">
        <v>0</v>
      </c>
    </row>
    <row r="24" spans="1:15">
      <c r="A24" s="140"/>
      <c r="B24" s="143"/>
      <c r="C24" s="143"/>
      <c r="D24" s="146"/>
      <c r="E24" s="161"/>
      <c r="F24" s="204"/>
      <c r="G24" s="190"/>
      <c r="H24" s="28" t="s">
        <v>154</v>
      </c>
      <c r="I24" s="108">
        <f>I23/G22</f>
        <v>0.53846153846153844</v>
      </c>
      <c r="J24" s="103">
        <f>J23/G22</f>
        <v>3.8461538461538464E-2</v>
      </c>
      <c r="K24" s="103">
        <f>K23/G22</f>
        <v>0.25</v>
      </c>
      <c r="L24" s="103">
        <f>L23/G22</f>
        <v>9.6153846153846159E-2</v>
      </c>
      <c r="M24" s="103">
        <f>M23/G22</f>
        <v>1.9230769230769232E-2</v>
      </c>
      <c r="N24" s="103">
        <f>N23/G22</f>
        <v>5.7692307692307696E-2</v>
      </c>
      <c r="O24" s="103">
        <f>O23/G22</f>
        <v>0</v>
      </c>
    </row>
    <row r="25" spans="1:15">
      <c r="A25" s="141"/>
      <c r="B25" s="144"/>
      <c r="C25" s="144"/>
      <c r="D25" s="147"/>
      <c r="E25" s="162"/>
      <c r="F25" s="204"/>
      <c r="G25" s="191"/>
      <c r="H25" s="28" t="s">
        <v>155</v>
      </c>
      <c r="I25" s="109">
        <v>3</v>
      </c>
      <c r="J25" s="19">
        <v>0</v>
      </c>
      <c r="K25" s="19">
        <v>1</v>
      </c>
      <c r="L25" s="19">
        <v>0</v>
      </c>
      <c r="M25" s="19">
        <v>0</v>
      </c>
      <c r="N25" s="20">
        <v>0</v>
      </c>
      <c r="O25" s="7">
        <v>0</v>
      </c>
    </row>
    <row r="26" spans="1:15">
      <c r="A26" s="148" t="s">
        <v>87</v>
      </c>
      <c r="B26" s="149">
        <v>57</v>
      </c>
      <c r="C26" s="149" t="s">
        <v>3</v>
      </c>
      <c r="D26" s="150">
        <v>106</v>
      </c>
      <c r="E26" s="160">
        <v>76</v>
      </c>
      <c r="F26" s="204">
        <f t="shared" ref="F26" si="5">E26/D26</f>
        <v>0.71698113207547165</v>
      </c>
      <c r="G26" s="189">
        <v>66</v>
      </c>
      <c r="H26" s="28" t="s">
        <v>3</v>
      </c>
      <c r="I26" s="109" t="s">
        <v>40</v>
      </c>
    </row>
    <row r="27" spans="1:15">
      <c r="A27" s="140"/>
      <c r="B27" s="143"/>
      <c r="C27" s="143"/>
      <c r="D27" s="146"/>
      <c r="E27" s="161"/>
      <c r="F27" s="204"/>
      <c r="G27" s="190"/>
      <c r="H27" s="28" t="s">
        <v>153</v>
      </c>
      <c r="I27" s="109">
        <v>66</v>
      </c>
    </row>
    <row r="28" spans="1:15">
      <c r="A28" s="140"/>
      <c r="B28" s="143"/>
      <c r="C28" s="143"/>
      <c r="D28" s="146"/>
      <c r="E28" s="161"/>
      <c r="F28" s="204"/>
      <c r="G28" s="190"/>
      <c r="H28" s="28" t="s">
        <v>154</v>
      </c>
      <c r="I28" s="108">
        <f>I27/G26</f>
        <v>1</v>
      </c>
    </row>
    <row r="29" spans="1:15">
      <c r="A29" s="141"/>
      <c r="B29" s="144"/>
      <c r="C29" s="144"/>
      <c r="D29" s="147"/>
      <c r="E29" s="162"/>
      <c r="F29" s="204"/>
      <c r="G29" s="191"/>
      <c r="H29" s="28" t="s">
        <v>155</v>
      </c>
      <c r="I29" s="109">
        <v>4</v>
      </c>
    </row>
    <row r="30" spans="1:15">
      <c r="A30" s="148" t="s">
        <v>21</v>
      </c>
      <c r="B30" s="149">
        <v>67</v>
      </c>
      <c r="C30" s="149" t="s">
        <v>3</v>
      </c>
      <c r="D30" s="150">
        <v>119</v>
      </c>
      <c r="E30" s="160">
        <v>92</v>
      </c>
      <c r="F30" s="204">
        <f t="shared" ref="F30" si="6">E30/D30</f>
        <v>0.77310924369747902</v>
      </c>
      <c r="G30" s="189">
        <v>91</v>
      </c>
      <c r="H30" s="28" t="s">
        <v>3</v>
      </c>
      <c r="I30" s="109" t="s">
        <v>40</v>
      </c>
      <c r="J30" s="19" t="s">
        <v>130</v>
      </c>
      <c r="K30" s="19" t="s">
        <v>131</v>
      </c>
      <c r="L30" s="19" t="s">
        <v>133</v>
      </c>
    </row>
    <row r="31" spans="1:15">
      <c r="A31" s="140"/>
      <c r="B31" s="143"/>
      <c r="C31" s="143"/>
      <c r="D31" s="146"/>
      <c r="E31" s="161"/>
      <c r="F31" s="204"/>
      <c r="G31" s="190"/>
      <c r="H31" s="28" t="s">
        <v>153</v>
      </c>
      <c r="I31" s="109">
        <v>24</v>
      </c>
      <c r="J31" s="19">
        <v>21</v>
      </c>
      <c r="K31" s="19">
        <v>20</v>
      </c>
      <c r="L31" s="19">
        <v>26</v>
      </c>
    </row>
    <row r="32" spans="1:15">
      <c r="A32" s="140"/>
      <c r="B32" s="143"/>
      <c r="C32" s="143"/>
      <c r="D32" s="146"/>
      <c r="E32" s="161"/>
      <c r="F32" s="204"/>
      <c r="G32" s="190"/>
      <c r="H32" s="28" t="s">
        <v>154</v>
      </c>
      <c r="I32" s="108">
        <f>I31/G30</f>
        <v>0.26373626373626374</v>
      </c>
      <c r="J32" s="67">
        <f>J31/G30</f>
        <v>0.23076923076923078</v>
      </c>
      <c r="K32" s="67">
        <f>K31/G30</f>
        <v>0.21978021978021978</v>
      </c>
      <c r="L32" s="67">
        <f>L31/G30</f>
        <v>0.2857142857142857</v>
      </c>
    </row>
    <row r="33" spans="1:15">
      <c r="A33" s="141"/>
      <c r="B33" s="144"/>
      <c r="C33" s="144"/>
      <c r="D33" s="147"/>
      <c r="E33" s="162"/>
      <c r="F33" s="204"/>
      <c r="G33" s="191"/>
      <c r="H33" s="28" t="s">
        <v>155</v>
      </c>
      <c r="I33" s="109">
        <v>1</v>
      </c>
      <c r="J33" s="19">
        <v>1</v>
      </c>
      <c r="K33" s="19">
        <v>1</v>
      </c>
      <c r="L33" s="19">
        <v>2</v>
      </c>
    </row>
    <row r="34" spans="1:15">
      <c r="A34" s="148" t="s">
        <v>64</v>
      </c>
      <c r="B34" s="149">
        <v>68</v>
      </c>
      <c r="C34" s="149" t="s">
        <v>3</v>
      </c>
      <c r="D34" s="150">
        <v>133</v>
      </c>
      <c r="E34" s="160">
        <v>99</v>
      </c>
      <c r="F34" s="204">
        <f t="shared" ref="F34" si="7">E34/D34</f>
        <v>0.74436090225563911</v>
      </c>
      <c r="G34" s="189">
        <v>95</v>
      </c>
      <c r="H34" s="28" t="s">
        <v>3</v>
      </c>
      <c r="I34" s="32" t="s">
        <v>138</v>
      </c>
      <c r="J34" s="19" t="s">
        <v>135</v>
      </c>
      <c r="K34" s="19" t="s">
        <v>131</v>
      </c>
      <c r="L34" s="105" t="s">
        <v>40</v>
      </c>
    </row>
    <row r="35" spans="1:15">
      <c r="A35" s="140"/>
      <c r="B35" s="143"/>
      <c r="C35" s="143"/>
      <c r="D35" s="146"/>
      <c r="E35" s="161"/>
      <c r="F35" s="204"/>
      <c r="G35" s="190"/>
      <c r="H35" s="28" t="s">
        <v>153</v>
      </c>
      <c r="I35" s="32">
        <v>24</v>
      </c>
      <c r="J35" s="19">
        <v>22</v>
      </c>
      <c r="K35" s="19">
        <v>29</v>
      </c>
      <c r="L35" s="105">
        <v>20</v>
      </c>
    </row>
    <row r="36" spans="1:15">
      <c r="A36" s="140"/>
      <c r="B36" s="143"/>
      <c r="C36" s="143"/>
      <c r="D36" s="146"/>
      <c r="E36" s="161"/>
      <c r="F36" s="204"/>
      <c r="G36" s="190"/>
      <c r="H36" s="28" t="s">
        <v>154</v>
      </c>
      <c r="I36" s="68">
        <f>I35/G34</f>
        <v>0.25263157894736843</v>
      </c>
      <c r="J36" s="67">
        <f>J35/G34</f>
        <v>0.23157894736842105</v>
      </c>
      <c r="K36" s="67">
        <f>K35/G34</f>
        <v>0.30526315789473685</v>
      </c>
      <c r="L36" s="110">
        <f>L35/G34</f>
        <v>0.21052631578947367</v>
      </c>
    </row>
    <row r="37" spans="1:15">
      <c r="A37" s="141"/>
      <c r="B37" s="144"/>
      <c r="C37" s="144"/>
      <c r="D37" s="147"/>
      <c r="E37" s="162"/>
      <c r="F37" s="204"/>
      <c r="G37" s="191"/>
      <c r="H37" s="28" t="s">
        <v>155</v>
      </c>
      <c r="I37" s="32"/>
      <c r="J37" s="19"/>
      <c r="K37" s="19"/>
      <c r="L37" s="105"/>
    </row>
    <row r="38" spans="1:15">
      <c r="A38" s="181" t="s">
        <v>111</v>
      </c>
      <c r="B38" s="184">
        <v>88</v>
      </c>
      <c r="C38" s="212" t="s">
        <v>6</v>
      </c>
      <c r="D38" s="215">
        <v>90</v>
      </c>
      <c r="E38" s="160">
        <v>60</v>
      </c>
      <c r="F38" s="204">
        <f t="shared" ref="F38" si="8">E38/D38</f>
        <v>0.66666666666666663</v>
      </c>
      <c r="G38" s="189">
        <v>53</v>
      </c>
      <c r="H38" s="28" t="s">
        <v>3</v>
      </c>
      <c r="I38" s="32" t="s">
        <v>135</v>
      </c>
      <c r="J38" s="19" t="s">
        <v>131</v>
      </c>
      <c r="K38" s="19" t="s">
        <v>133</v>
      </c>
      <c r="L38" s="19" t="s">
        <v>132</v>
      </c>
      <c r="M38" s="19" t="s">
        <v>130</v>
      </c>
      <c r="N38" s="115" t="s">
        <v>40</v>
      </c>
      <c r="O38" s="19" t="s">
        <v>138</v>
      </c>
    </row>
    <row r="39" spans="1:15">
      <c r="A39" s="181"/>
      <c r="B39" s="184"/>
      <c r="C39" s="213"/>
      <c r="D39" s="216"/>
      <c r="E39" s="161"/>
      <c r="F39" s="204"/>
      <c r="G39" s="190"/>
      <c r="H39" s="28" t="s">
        <v>153</v>
      </c>
      <c r="I39" s="32">
        <v>7</v>
      </c>
      <c r="J39" s="19">
        <v>28</v>
      </c>
      <c r="K39" s="19">
        <v>6</v>
      </c>
      <c r="L39" s="19">
        <v>0</v>
      </c>
      <c r="M39" s="19">
        <v>10</v>
      </c>
      <c r="N39" s="115">
        <v>2</v>
      </c>
      <c r="O39" s="19">
        <v>0</v>
      </c>
    </row>
    <row r="40" spans="1:15">
      <c r="A40" s="181"/>
      <c r="B40" s="184"/>
      <c r="C40" s="213"/>
      <c r="D40" s="216"/>
      <c r="E40" s="161"/>
      <c r="F40" s="204"/>
      <c r="G40" s="190"/>
      <c r="H40" s="28" t="s">
        <v>154</v>
      </c>
      <c r="I40" s="103">
        <f>I39/G38</f>
        <v>0.13207547169811321</v>
      </c>
      <c r="J40" s="103">
        <f>J39/G38</f>
        <v>0.52830188679245282</v>
      </c>
      <c r="K40" s="103">
        <f>K39/G38</f>
        <v>0.11320754716981132</v>
      </c>
      <c r="L40" s="103">
        <f>L39/G38</f>
        <v>0</v>
      </c>
      <c r="M40" s="103">
        <f>M39/G38</f>
        <v>0.18867924528301888</v>
      </c>
      <c r="N40" s="108">
        <f>N39/G38</f>
        <v>3.7735849056603772E-2</v>
      </c>
      <c r="O40" s="103">
        <f>O39/G38</f>
        <v>0</v>
      </c>
    </row>
    <row r="41" spans="1:15" ht="16.5" thickBot="1">
      <c r="A41" s="182"/>
      <c r="B41" s="185"/>
      <c r="C41" s="214"/>
      <c r="D41" s="217"/>
      <c r="E41" s="205"/>
      <c r="F41" s="206"/>
      <c r="G41" s="207"/>
      <c r="H41" s="30" t="s">
        <v>155</v>
      </c>
      <c r="I41" s="32">
        <v>0</v>
      </c>
      <c r="J41" s="19">
        <v>3</v>
      </c>
      <c r="K41" s="19">
        <v>0</v>
      </c>
      <c r="L41" s="19">
        <v>0</v>
      </c>
      <c r="M41" s="19">
        <v>1</v>
      </c>
      <c r="N41" s="115">
        <v>0</v>
      </c>
      <c r="O41" s="7">
        <v>0</v>
      </c>
    </row>
    <row r="43" spans="1:15" ht="16.5" thickBot="1"/>
    <row r="44" spans="1:15">
      <c r="A44" s="180" t="s">
        <v>15</v>
      </c>
      <c r="B44" s="183" t="s">
        <v>114</v>
      </c>
      <c r="C44" s="183" t="s">
        <v>3</v>
      </c>
      <c r="D44" s="177">
        <v>298</v>
      </c>
      <c r="E44" s="180">
        <v>184</v>
      </c>
      <c r="F44" s="186">
        <f>E44/D44</f>
        <v>0.6174496644295302</v>
      </c>
      <c r="G44" s="177">
        <v>176</v>
      </c>
      <c r="H44" s="27" t="s">
        <v>3</v>
      </c>
      <c r="I44" s="109" t="s">
        <v>40</v>
      </c>
      <c r="J44" s="105" t="s">
        <v>135</v>
      </c>
      <c r="K44" s="105" t="s">
        <v>132</v>
      </c>
      <c r="L44" s="9" t="s">
        <v>130</v>
      </c>
      <c r="M44" s="9" t="s">
        <v>131</v>
      </c>
      <c r="N44" s="9" t="s">
        <v>133</v>
      </c>
    </row>
    <row r="45" spans="1:15">
      <c r="A45" s="181"/>
      <c r="B45" s="184"/>
      <c r="C45" s="184"/>
      <c r="D45" s="178"/>
      <c r="E45" s="181"/>
      <c r="F45" s="187"/>
      <c r="G45" s="178"/>
      <c r="H45" s="28" t="s">
        <v>153</v>
      </c>
      <c r="I45" s="109">
        <v>42</v>
      </c>
      <c r="J45" s="105">
        <v>15</v>
      </c>
      <c r="K45" s="105">
        <v>3</v>
      </c>
      <c r="L45" s="9">
        <v>41</v>
      </c>
      <c r="M45" s="9">
        <v>33</v>
      </c>
      <c r="N45" s="9">
        <v>42</v>
      </c>
    </row>
    <row r="46" spans="1:15">
      <c r="A46" s="181"/>
      <c r="B46" s="184"/>
      <c r="C46" s="184"/>
      <c r="D46" s="178"/>
      <c r="E46" s="181"/>
      <c r="F46" s="187"/>
      <c r="G46" s="178"/>
      <c r="H46" s="28" t="s">
        <v>154</v>
      </c>
      <c r="I46" s="218">
        <f>I45/G44</f>
        <v>0.23863636363636365</v>
      </c>
      <c r="J46" s="219"/>
      <c r="K46" s="220"/>
      <c r="L46" s="54">
        <f>L45/G44</f>
        <v>0.23295454545454544</v>
      </c>
      <c r="M46" s="54">
        <f>M45/G44</f>
        <v>0.1875</v>
      </c>
      <c r="N46" s="54">
        <f>N45/G44</f>
        <v>0.23863636363636365</v>
      </c>
    </row>
    <row r="47" spans="1:15" ht="16.5" thickBot="1">
      <c r="A47" s="182"/>
      <c r="B47" s="185"/>
      <c r="C47" s="185"/>
      <c r="D47" s="179"/>
      <c r="E47" s="182"/>
      <c r="F47" s="188"/>
      <c r="G47" s="179"/>
      <c r="H47" s="30" t="s">
        <v>155</v>
      </c>
      <c r="I47" s="109">
        <v>2</v>
      </c>
      <c r="J47" s="105">
        <v>1</v>
      </c>
      <c r="K47" s="105"/>
      <c r="L47" s="9">
        <v>2</v>
      </c>
      <c r="M47" s="9">
        <v>2</v>
      </c>
      <c r="N47" s="9">
        <v>2</v>
      </c>
    </row>
  </sheetData>
  <mergeCells count="79">
    <mergeCell ref="G44:G47"/>
    <mergeCell ref="A44:A47"/>
    <mergeCell ref="B44:B47"/>
    <mergeCell ref="C44:C47"/>
    <mergeCell ref="D44:D47"/>
    <mergeCell ref="E44:E47"/>
    <mergeCell ref="F44:F47"/>
    <mergeCell ref="F34:F37"/>
    <mergeCell ref="G34:G37"/>
    <mergeCell ref="E38:E41"/>
    <mergeCell ref="F38:F41"/>
    <mergeCell ref="G38:G41"/>
    <mergeCell ref="F26:F29"/>
    <mergeCell ref="G26:G29"/>
    <mergeCell ref="E30:E33"/>
    <mergeCell ref="F30:F33"/>
    <mergeCell ref="G30:G33"/>
    <mergeCell ref="F18:F21"/>
    <mergeCell ref="G18:G21"/>
    <mergeCell ref="E22:E25"/>
    <mergeCell ref="F22:F25"/>
    <mergeCell ref="G22:G25"/>
    <mergeCell ref="F10:F13"/>
    <mergeCell ref="G10:G13"/>
    <mergeCell ref="E14:E17"/>
    <mergeCell ref="F14:F17"/>
    <mergeCell ref="G14:G17"/>
    <mergeCell ref="F2:F5"/>
    <mergeCell ref="G2:G5"/>
    <mergeCell ref="E6:E9"/>
    <mergeCell ref="F6:F9"/>
    <mergeCell ref="G6:G9"/>
    <mergeCell ref="A38:A41"/>
    <mergeCell ref="B38:B41"/>
    <mergeCell ref="C38:C41"/>
    <mergeCell ref="D38:D41"/>
    <mergeCell ref="E2:E5"/>
    <mergeCell ref="E10:E13"/>
    <mergeCell ref="E18:E21"/>
    <mergeCell ref="E26:E29"/>
    <mergeCell ref="E34:E37"/>
    <mergeCell ref="A30:A33"/>
    <mergeCell ref="B30:B33"/>
    <mergeCell ref="C30:C33"/>
    <mergeCell ref="D30:D33"/>
    <mergeCell ref="A34:A37"/>
    <mergeCell ref="B34:B37"/>
    <mergeCell ref="C34:C37"/>
    <mergeCell ref="D34:D37"/>
    <mergeCell ref="A22:A25"/>
    <mergeCell ref="B22:B25"/>
    <mergeCell ref="C22:C25"/>
    <mergeCell ref="D22:D25"/>
    <mergeCell ref="A26:A29"/>
    <mergeCell ref="B26:B29"/>
    <mergeCell ref="C26:C29"/>
    <mergeCell ref="D26:D29"/>
    <mergeCell ref="C14:C17"/>
    <mergeCell ref="D14:D17"/>
    <mergeCell ref="A18:A21"/>
    <mergeCell ref="B18:B21"/>
    <mergeCell ref="C18:C21"/>
    <mergeCell ref="D18:D21"/>
    <mergeCell ref="E1:F1"/>
    <mergeCell ref="I46:K46"/>
    <mergeCell ref="A2:A5"/>
    <mergeCell ref="B2:B5"/>
    <mergeCell ref="C2:C5"/>
    <mergeCell ref="D2:D5"/>
    <mergeCell ref="A6:A9"/>
    <mergeCell ref="B6:B9"/>
    <mergeCell ref="C6:C9"/>
    <mergeCell ref="D6:D9"/>
    <mergeCell ref="A10:A13"/>
    <mergeCell ref="B10:B13"/>
    <mergeCell ref="C10:C13"/>
    <mergeCell ref="D10:D13"/>
    <mergeCell ref="A14:A17"/>
    <mergeCell ref="B14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G34" sqref="G34"/>
    </sheetView>
  </sheetViews>
  <sheetFormatPr baseColWidth="10" defaultColWidth="11" defaultRowHeight="15.75"/>
  <cols>
    <col min="1" max="1" width="14.25" style="22" bestFit="1" customWidth="1"/>
    <col min="2" max="2" width="11" style="22"/>
    <col min="3" max="3" width="6.375" style="22" bestFit="1" customWidth="1"/>
    <col min="4" max="4" width="7.625" style="22" bestFit="1" customWidth="1"/>
    <col min="5" max="5" width="11.125" style="22" bestFit="1" customWidth="1"/>
    <col min="6" max="6" width="10.375" style="22" bestFit="1" customWidth="1"/>
    <col min="7" max="7" width="8.25" style="22" bestFit="1" customWidth="1"/>
    <col min="8" max="8" width="8.25" style="22" customWidth="1"/>
    <col min="9" max="16384" width="11" style="22"/>
  </cols>
  <sheetData>
    <row r="1" spans="1:14" ht="16.5" thickBot="1">
      <c r="A1" s="11" t="s">
        <v>0</v>
      </c>
      <c r="B1" s="12" t="s">
        <v>125</v>
      </c>
      <c r="C1" s="12" t="s">
        <v>127</v>
      </c>
      <c r="D1" s="13" t="s">
        <v>2</v>
      </c>
      <c r="E1" s="221" t="s">
        <v>139</v>
      </c>
      <c r="F1" s="222"/>
      <c r="G1" s="130" t="s">
        <v>141</v>
      </c>
    </row>
    <row r="2" spans="1:14">
      <c r="A2" s="139" t="s">
        <v>7</v>
      </c>
      <c r="B2" s="142">
        <v>2</v>
      </c>
      <c r="C2" s="142" t="s">
        <v>6</v>
      </c>
      <c r="D2" s="145">
        <v>63</v>
      </c>
      <c r="E2" s="209">
        <v>52</v>
      </c>
      <c r="F2" s="210">
        <f>E2/D2</f>
        <v>0.82539682539682535</v>
      </c>
      <c r="G2" s="211">
        <v>49</v>
      </c>
      <c r="H2" s="27" t="s">
        <v>3</v>
      </c>
      <c r="I2" s="18" t="s">
        <v>130</v>
      </c>
      <c r="J2" s="19" t="s">
        <v>147</v>
      </c>
      <c r="K2" s="19" t="s">
        <v>131</v>
      </c>
      <c r="L2" s="19" t="s">
        <v>133</v>
      </c>
      <c r="M2" s="105" t="s">
        <v>40</v>
      </c>
      <c r="N2" s="19" t="s">
        <v>132</v>
      </c>
    </row>
    <row r="3" spans="1:14">
      <c r="A3" s="140"/>
      <c r="B3" s="143"/>
      <c r="C3" s="143"/>
      <c r="D3" s="146"/>
      <c r="E3" s="161"/>
      <c r="F3" s="204"/>
      <c r="G3" s="190"/>
      <c r="H3" s="28" t="s">
        <v>153</v>
      </c>
      <c r="I3" s="31">
        <v>9</v>
      </c>
      <c r="J3" s="16">
        <v>8</v>
      </c>
      <c r="K3" s="16">
        <v>7</v>
      </c>
      <c r="L3" s="16">
        <v>18</v>
      </c>
      <c r="M3" s="106">
        <v>6</v>
      </c>
      <c r="N3" s="19">
        <v>1</v>
      </c>
    </row>
    <row r="4" spans="1:14">
      <c r="A4" s="140"/>
      <c r="B4" s="143"/>
      <c r="C4" s="143"/>
      <c r="D4" s="146"/>
      <c r="E4" s="161"/>
      <c r="F4" s="204"/>
      <c r="G4" s="190"/>
      <c r="H4" s="28" t="s">
        <v>154</v>
      </c>
      <c r="I4" s="101">
        <f>I3/G2</f>
        <v>0.18367346938775511</v>
      </c>
      <c r="J4" s="101">
        <f>J3/G2</f>
        <v>0.16326530612244897</v>
      </c>
      <c r="K4" s="101">
        <f>K3/G2</f>
        <v>0.14285714285714285</v>
      </c>
      <c r="L4" s="101">
        <f>L3/G2</f>
        <v>0.36734693877551022</v>
      </c>
      <c r="M4" s="107">
        <f>M3/G2</f>
        <v>0.12244897959183673</v>
      </c>
      <c r="N4" s="101">
        <f>N3/G2</f>
        <v>2.0408163265306121E-2</v>
      </c>
    </row>
    <row r="5" spans="1:14">
      <c r="A5" s="141"/>
      <c r="B5" s="144"/>
      <c r="C5" s="144"/>
      <c r="D5" s="147"/>
      <c r="E5" s="162"/>
      <c r="F5" s="204"/>
      <c r="G5" s="191"/>
      <c r="H5" s="28" t="s">
        <v>155</v>
      </c>
      <c r="I5" s="32">
        <v>1</v>
      </c>
      <c r="J5" s="19">
        <v>1</v>
      </c>
      <c r="K5" s="19">
        <v>0</v>
      </c>
      <c r="L5" s="19">
        <v>2</v>
      </c>
      <c r="M5" s="105">
        <v>0</v>
      </c>
      <c r="N5" s="19">
        <v>0</v>
      </c>
    </row>
    <row r="6" spans="1:14">
      <c r="A6" s="160" t="s">
        <v>89</v>
      </c>
      <c r="B6" s="149">
        <v>59</v>
      </c>
      <c r="C6" s="149" t="s">
        <v>3</v>
      </c>
      <c r="D6" s="150">
        <v>284</v>
      </c>
      <c r="E6" s="160">
        <v>177</v>
      </c>
      <c r="F6" s="204">
        <f t="shared" ref="F6" si="0">E6/D6</f>
        <v>0.62323943661971826</v>
      </c>
      <c r="G6" s="189">
        <v>170</v>
      </c>
      <c r="H6" s="28" t="s">
        <v>3</v>
      </c>
      <c r="I6" s="109" t="s">
        <v>40</v>
      </c>
      <c r="J6" s="19" t="s">
        <v>135</v>
      </c>
      <c r="K6" s="19" t="s">
        <v>133</v>
      </c>
    </row>
    <row r="7" spans="1:14">
      <c r="A7" s="161"/>
      <c r="B7" s="143"/>
      <c r="C7" s="143"/>
      <c r="D7" s="146"/>
      <c r="E7" s="161"/>
      <c r="F7" s="204"/>
      <c r="G7" s="190"/>
      <c r="H7" s="28" t="s">
        <v>153</v>
      </c>
      <c r="I7" s="109">
        <v>50</v>
      </c>
      <c r="J7" s="19">
        <v>62</v>
      </c>
      <c r="K7" s="19">
        <v>58</v>
      </c>
    </row>
    <row r="8" spans="1:14">
      <c r="A8" s="161"/>
      <c r="B8" s="143"/>
      <c r="C8" s="143"/>
      <c r="D8" s="146"/>
      <c r="E8" s="161"/>
      <c r="F8" s="204"/>
      <c r="G8" s="190"/>
      <c r="H8" s="28" t="s">
        <v>154</v>
      </c>
      <c r="I8" s="108">
        <f>I7/G6</f>
        <v>0.29411764705882354</v>
      </c>
      <c r="J8" s="103">
        <f>J7/G6</f>
        <v>0.36470588235294116</v>
      </c>
      <c r="K8" s="103">
        <f>K7/G6</f>
        <v>0.3411764705882353</v>
      </c>
    </row>
    <row r="9" spans="1:14">
      <c r="A9" s="162"/>
      <c r="B9" s="144"/>
      <c r="C9" s="144"/>
      <c r="D9" s="147"/>
      <c r="E9" s="162"/>
      <c r="F9" s="204"/>
      <c r="G9" s="191"/>
      <c r="H9" s="28" t="s">
        <v>155</v>
      </c>
      <c r="I9" s="109">
        <v>2</v>
      </c>
      <c r="J9" s="19">
        <v>3</v>
      </c>
      <c r="K9" s="19">
        <v>2</v>
      </c>
    </row>
    <row r="10" spans="1:14">
      <c r="A10" s="148" t="s">
        <v>90</v>
      </c>
      <c r="B10" s="149">
        <v>60</v>
      </c>
      <c r="C10" s="149" t="s">
        <v>6</v>
      </c>
      <c r="D10" s="150">
        <v>87</v>
      </c>
      <c r="E10" s="160">
        <v>69</v>
      </c>
      <c r="F10" s="204">
        <f t="shared" ref="F10" si="1">E10/D10</f>
        <v>0.7931034482758621</v>
      </c>
      <c r="G10" s="189">
        <v>69</v>
      </c>
      <c r="H10" s="28" t="s">
        <v>3</v>
      </c>
      <c r="I10" s="32" t="s">
        <v>135</v>
      </c>
      <c r="J10" s="105" t="s">
        <v>40</v>
      </c>
      <c r="K10" s="7" t="s">
        <v>130</v>
      </c>
      <c r="L10" s="7" t="s">
        <v>131</v>
      </c>
      <c r="M10" s="7" t="s">
        <v>133</v>
      </c>
      <c r="N10" s="7" t="s">
        <v>132</v>
      </c>
    </row>
    <row r="11" spans="1:14">
      <c r="A11" s="140"/>
      <c r="B11" s="143"/>
      <c r="C11" s="143"/>
      <c r="D11" s="146"/>
      <c r="E11" s="161"/>
      <c r="F11" s="204"/>
      <c r="G11" s="190"/>
      <c r="H11" s="28" t="s">
        <v>153</v>
      </c>
      <c r="I11" s="32">
        <v>7</v>
      </c>
      <c r="J11" s="105">
        <v>13</v>
      </c>
      <c r="K11" s="7">
        <v>4</v>
      </c>
      <c r="L11" s="7">
        <v>19</v>
      </c>
      <c r="M11" s="7">
        <v>26</v>
      </c>
      <c r="N11" s="7">
        <v>0</v>
      </c>
    </row>
    <row r="12" spans="1:14">
      <c r="A12" s="140"/>
      <c r="B12" s="143"/>
      <c r="C12" s="143"/>
      <c r="D12" s="146"/>
      <c r="E12" s="161"/>
      <c r="F12" s="204"/>
      <c r="G12" s="190"/>
      <c r="H12" s="28" t="s">
        <v>154</v>
      </c>
      <c r="I12" s="103">
        <f>I11/G10</f>
        <v>0.10144927536231885</v>
      </c>
      <c r="J12" s="108">
        <f>J11/G10</f>
        <v>0.18840579710144928</v>
      </c>
      <c r="K12" s="103">
        <f>K11/G10</f>
        <v>5.7971014492753624E-2</v>
      </c>
      <c r="L12" s="103">
        <f>L11/G10</f>
        <v>0.27536231884057971</v>
      </c>
      <c r="M12" s="103">
        <f>M11/G10</f>
        <v>0.37681159420289856</v>
      </c>
      <c r="N12" s="103">
        <f>N11/G10</f>
        <v>0</v>
      </c>
    </row>
    <row r="13" spans="1:14">
      <c r="A13" s="141"/>
      <c r="B13" s="144"/>
      <c r="C13" s="144"/>
      <c r="D13" s="147"/>
      <c r="E13" s="162"/>
      <c r="F13" s="204"/>
      <c r="G13" s="191"/>
      <c r="H13" s="28" t="s">
        <v>155</v>
      </c>
      <c r="I13" s="32">
        <v>0</v>
      </c>
      <c r="J13" s="105">
        <v>1</v>
      </c>
      <c r="K13" s="7">
        <v>0</v>
      </c>
      <c r="L13" s="7">
        <v>1</v>
      </c>
      <c r="M13" s="7">
        <v>2</v>
      </c>
      <c r="N13" s="7">
        <v>0</v>
      </c>
    </row>
    <row r="14" spans="1:14">
      <c r="A14" s="160" t="s">
        <v>92</v>
      </c>
      <c r="B14" s="149">
        <v>62</v>
      </c>
      <c r="C14" s="149" t="s">
        <v>3</v>
      </c>
      <c r="D14" s="150">
        <v>148</v>
      </c>
      <c r="E14" s="160">
        <v>120</v>
      </c>
      <c r="F14" s="204">
        <f t="shared" ref="F14" si="2">E14/D14</f>
        <v>0.81081081081081086</v>
      </c>
      <c r="G14" s="189">
        <v>117</v>
      </c>
      <c r="H14" s="28" t="s">
        <v>3</v>
      </c>
      <c r="I14" s="32" t="s">
        <v>135</v>
      </c>
      <c r="J14" s="19" t="s">
        <v>130</v>
      </c>
      <c r="K14" s="105" t="s">
        <v>40</v>
      </c>
      <c r="L14" s="19" t="s">
        <v>148</v>
      </c>
    </row>
    <row r="15" spans="1:14">
      <c r="A15" s="161"/>
      <c r="B15" s="143"/>
      <c r="C15" s="143"/>
      <c r="D15" s="146"/>
      <c r="E15" s="161"/>
      <c r="F15" s="204"/>
      <c r="G15" s="190"/>
      <c r="H15" s="28" t="s">
        <v>153</v>
      </c>
      <c r="I15" s="32">
        <v>26</v>
      </c>
      <c r="J15" s="19">
        <v>31</v>
      </c>
      <c r="K15" s="105">
        <v>30</v>
      </c>
      <c r="L15" s="19">
        <v>30</v>
      </c>
    </row>
    <row r="16" spans="1:14">
      <c r="A16" s="161"/>
      <c r="B16" s="143"/>
      <c r="C16" s="143"/>
      <c r="D16" s="146"/>
      <c r="E16" s="161"/>
      <c r="F16" s="204"/>
      <c r="G16" s="190"/>
      <c r="H16" s="28" t="s">
        <v>154</v>
      </c>
      <c r="I16" s="103">
        <f>I15/G14</f>
        <v>0.22222222222222221</v>
      </c>
      <c r="J16" s="103">
        <f>J15/G14</f>
        <v>0.26495726495726496</v>
      </c>
      <c r="K16" s="108">
        <f>K15/G14</f>
        <v>0.25641025641025639</v>
      </c>
      <c r="L16" s="103">
        <f>L15/G14</f>
        <v>0.25641025641025639</v>
      </c>
    </row>
    <row r="17" spans="1:14">
      <c r="A17" s="162"/>
      <c r="B17" s="144"/>
      <c r="C17" s="144"/>
      <c r="D17" s="147"/>
      <c r="E17" s="162"/>
      <c r="F17" s="204"/>
      <c r="G17" s="191"/>
      <c r="H17" s="28" t="s">
        <v>155</v>
      </c>
      <c r="I17" s="32">
        <v>1</v>
      </c>
      <c r="J17" s="19">
        <v>2</v>
      </c>
      <c r="K17" s="105">
        <v>1</v>
      </c>
      <c r="L17" s="19">
        <v>1</v>
      </c>
    </row>
    <row r="18" spans="1:14">
      <c r="A18" s="181" t="s">
        <v>102</v>
      </c>
      <c r="B18" s="184">
        <v>80</v>
      </c>
      <c r="C18" s="184" t="s">
        <v>6</v>
      </c>
      <c r="D18" s="178">
        <v>81</v>
      </c>
      <c r="E18" s="160">
        <v>66</v>
      </c>
      <c r="F18" s="204">
        <f t="shared" ref="F18" si="3">E18/D18</f>
        <v>0.81481481481481477</v>
      </c>
      <c r="G18" s="189">
        <v>60</v>
      </c>
      <c r="H18" s="28" t="s">
        <v>3</v>
      </c>
      <c r="I18" s="32" t="s">
        <v>133</v>
      </c>
      <c r="J18" s="105" t="s">
        <v>40</v>
      </c>
      <c r="K18" s="19" t="s">
        <v>131</v>
      </c>
      <c r="L18" s="19" t="s">
        <v>135</v>
      </c>
      <c r="M18" s="19" t="s">
        <v>130</v>
      </c>
      <c r="N18" s="35" t="s">
        <v>132</v>
      </c>
    </row>
    <row r="19" spans="1:14">
      <c r="A19" s="181"/>
      <c r="B19" s="184"/>
      <c r="C19" s="184"/>
      <c r="D19" s="178"/>
      <c r="E19" s="161"/>
      <c r="F19" s="204"/>
      <c r="G19" s="190"/>
      <c r="H19" s="28" t="s">
        <v>153</v>
      </c>
      <c r="I19" s="32">
        <v>10</v>
      </c>
      <c r="J19" s="105">
        <v>10</v>
      </c>
      <c r="K19" s="19">
        <v>31</v>
      </c>
      <c r="L19" s="19">
        <v>2</v>
      </c>
      <c r="M19" s="19">
        <v>5</v>
      </c>
      <c r="N19" s="35">
        <v>2</v>
      </c>
    </row>
    <row r="20" spans="1:14">
      <c r="A20" s="181"/>
      <c r="B20" s="184"/>
      <c r="C20" s="184"/>
      <c r="D20" s="178"/>
      <c r="E20" s="161"/>
      <c r="F20" s="204"/>
      <c r="G20" s="190"/>
      <c r="H20" s="28" t="s">
        <v>154</v>
      </c>
      <c r="I20" s="68">
        <f>I19/G18</f>
        <v>0.16666666666666666</v>
      </c>
      <c r="J20" s="110">
        <f>J19/G18</f>
        <v>0.16666666666666666</v>
      </c>
      <c r="K20" s="67">
        <f>K19/G18</f>
        <v>0.51666666666666672</v>
      </c>
      <c r="L20" s="67">
        <f>L19/G18</f>
        <v>3.3333333333333333E-2</v>
      </c>
      <c r="M20" s="67">
        <f>M19/G18</f>
        <v>8.3333333333333329E-2</v>
      </c>
      <c r="N20" s="76">
        <f>N19/G18</f>
        <v>3.3333333333333333E-2</v>
      </c>
    </row>
    <row r="21" spans="1:14" ht="16.5" thickBot="1">
      <c r="A21" s="182"/>
      <c r="B21" s="185"/>
      <c r="C21" s="185"/>
      <c r="D21" s="179"/>
      <c r="E21" s="205"/>
      <c r="F21" s="206"/>
      <c r="G21" s="207"/>
      <c r="H21" s="30" t="s">
        <v>155</v>
      </c>
      <c r="I21" s="32"/>
      <c r="J21" s="105"/>
      <c r="K21" s="19"/>
      <c r="L21" s="19"/>
      <c r="M21" s="19"/>
      <c r="N21" s="35"/>
    </row>
    <row r="23" spans="1:14" ht="16.5" thickBot="1"/>
    <row r="24" spans="1:14">
      <c r="A24" s="180" t="s">
        <v>8</v>
      </c>
      <c r="B24" s="183" t="s">
        <v>114</v>
      </c>
      <c r="C24" s="183" t="s">
        <v>3</v>
      </c>
      <c r="D24" s="177">
        <v>313</v>
      </c>
      <c r="E24" s="180">
        <v>195</v>
      </c>
      <c r="F24" s="186">
        <f>E24/D24</f>
        <v>0.6230031948881789</v>
      </c>
      <c r="G24" s="177">
        <v>185</v>
      </c>
      <c r="H24" s="27" t="s">
        <v>3</v>
      </c>
      <c r="I24" s="34" t="s">
        <v>130</v>
      </c>
      <c r="J24" s="105" t="s">
        <v>40</v>
      </c>
      <c r="K24" s="7" t="s">
        <v>135</v>
      </c>
      <c r="L24" s="7" t="s">
        <v>132</v>
      </c>
      <c r="M24" s="9" t="s">
        <v>131</v>
      </c>
    </row>
    <row r="25" spans="1:14">
      <c r="A25" s="181"/>
      <c r="B25" s="184"/>
      <c r="C25" s="184"/>
      <c r="D25" s="178"/>
      <c r="E25" s="181"/>
      <c r="F25" s="187"/>
      <c r="G25" s="178"/>
      <c r="H25" s="28" t="s">
        <v>153</v>
      </c>
      <c r="I25" s="34">
        <v>60</v>
      </c>
      <c r="J25" s="105">
        <v>35</v>
      </c>
      <c r="K25" s="7">
        <v>21.5</v>
      </c>
      <c r="L25" s="7">
        <v>21.5</v>
      </c>
      <c r="M25" s="9">
        <v>47</v>
      </c>
    </row>
    <row r="26" spans="1:14">
      <c r="A26" s="181"/>
      <c r="B26" s="184"/>
      <c r="C26" s="184"/>
      <c r="D26" s="178"/>
      <c r="E26" s="181"/>
      <c r="F26" s="187"/>
      <c r="G26" s="178"/>
      <c r="H26" s="28" t="s">
        <v>154</v>
      </c>
      <c r="I26" s="53">
        <f>I25/G24</f>
        <v>0.32432432432432434</v>
      </c>
      <c r="J26" s="110">
        <f>J25/G24</f>
        <v>0.1891891891891892</v>
      </c>
      <c r="K26" s="135">
        <f>K25/G24</f>
        <v>0.11621621621621622</v>
      </c>
      <c r="L26" s="136"/>
      <c r="M26" s="54">
        <f>M25/G24</f>
        <v>0.25405405405405407</v>
      </c>
    </row>
    <row r="27" spans="1:14" ht="16.5" thickBot="1">
      <c r="A27" s="182"/>
      <c r="B27" s="185"/>
      <c r="C27" s="185"/>
      <c r="D27" s="179"/>
      <c r="E27" s="182"/>
      <c r="F27" s="188"/>
      <c r="G27" s="179"/>
      <c r="H27" s="30" t="s">
        <v>155</v>
      </c>
      <c r="I27" s="34">
        <v>3</v>
      </c>
      <c r="J27" s="105">
        <v>2</v>
      </c>
      <c r="K27" s="7">
        <v>2</v>
      </c>
      <c r="L27" s="7">
        <v>1</v>
      </c>
      <c r="M27" s="9">
        <v>2</v>
      </c>
    </row>
  </sheetData>
  <mergeCells count="44">
    <mergeCell ref="E10:E13"/>
    <mergeCell ref="F10:F13"/>
    <mergeCell ref="G10:G13"/>
    <mergeCell ref="F2:F5"/>
    <mergeCell ref="A24:A27"/>
    <mergeCell ref="B24:B27"/>
    <mergeCell ref="C24:C27"/>
    <mergeCell ref="D24:D27"/>
    <mergeCell ref="E24:E27"/>
    <mergeCell ref="G24:G27"/>
    <mergeCell ref="G14:G17"/>
    <mergeCell ref="E18:E21"/>
    <mergeCell ref="F18:F21"/>
    <mergeCell ref="G18:G21"/>
    <mergeCell ref="F24:F27"/>
    <mergeCell ref="F14:F17"/>
    <mergeCell ref="A2:A5"/>
    <mergeCell ref="B2:B5"/>
    <mergeCell ref="G2:G5"/>
    <mergeCell ref="E6:E9"/>
    <mergeCell ref="F6:F9"/>
    <mergeCell ref="G6:G9"/>
    <mergeCell ref="C10:C13"/>
    <mergeCell ref="D10:D13"/>
    <mergeCell ref="A14:A17"/>
    <mergeCell ref="B14:B17"/>
    <mergeCell ref="C14:C17"/>
    <mergeCell ref="D14:D17"/>
    <mergeCell ref="K26:L26"/>
    <mergeCell ref="E1:F1"/>
    <mergeCell ref="C2:C5"/>
    <mergeCell ref="D2:D5"/>
    <mergeCell ref="A6:A9"/>
    <mergeCell ref="B6:B9"/>
    <mergeCell ref="C6:C9"/>
    <mergeCell ref="D6:D9"/>
    <mergeCell ref="A18:A21"/>
    <mergeCell ref="B18:B21"/>
    <mergeCell ref="C18:C21"/>
    <mergeCell ref="D18:D21"/>
    <mergeCell ref="E2:E5"/>
    <mergeCell ref="E14:E17"/>
    <mergeCell ref="A10:A13"/>
    <mergeCell ref="B10:B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N13" sqref="N13"/>
    </sheetView>
  </sheetViews>
  <sheetFormatPr baseColWidth="10" defaultColWidth="11" defaultRowHeight="15.75"/>
  <cols>
    <col min="1" max="1" width="13.375" style="22" bestFit="1" customWidth="1"/>
    <col min="2" max="2" width="11" style="22"/>
    <col min="3" max="3" width="6.375" style="22" bestFit="1" customWidth="1"/>
    <col min="4" max="4" width="7.625" style="22" bestFit="1" customWidth="1"/>
    <col min="5" max="6" width="11.625" style="22" bestFit="1" customWidth="1"/>
    <col min="7" max="7" width="8.25" style="22" bestFit="1" customWidth="1"/>
    <col min="8" max="8" width="8.25" style="22" customWidth="1"/>
    <col min="9" max="9" width="11" style="22"/>
    <col min="10" max="10" width="11.875" style="22" bestFit="1" customWidth="1"/>
    <col min="11" max="16384" width="11" style="22"/>
  </cols>
  <sheetData>
    <row r="1" spans="1:11" ht="16.5" thickBot="1">
      <c r="A1" s="11" t="s">
        <v>0</v>
      </c>
      <c r="B1" s="12" t="s">
        <v>125</v>
      </c>
      <c r="C1" s="12" t="s">
        <v>127</v>
      </c>
      <c r="D1" s="13" t="s">
        <v>2</v>
      </c>
      <c r="E1" s="137" t="s">
        <v>139</v>
      </c>
      <c r="F1" s="138"/>
      <c r="G1" s="14" t="s">
        <v>141</v>
      </c>
      <c r="H1" s="37"/>
      <c r="I1" s="37"/>
    </row>
    <row r="2" spans="1:11">
      <c r="A2" s="139" t="s">
        <v>100</v>
      </c>
      <c r="B2" s="142">
        <v>77</v>
      </c>
      <c r="C2" s="142" t="s">
        <v>3</v>
      </c>
      <c r="D2" s="145">
        <v>145</v>
      </c>
      <c r="E2" s="209">
        <v>87</v>
      </c>
      <c r="F2" s="223">
        <f>E2/D2</f>
        <v>0.6</v>
      </c>
      <c r="G2" s="211">
        <v>86</v>
      </c>
      <c r="H2" s="27" t="s">
        <v>3</v>
      </c>
      <c r="I2" s="18" t="s">
        <v>131</v>
      </c>
      <c r="J2" s="105" t="s">
        <v>25</v>
      </c>
    </row>
    <row r="3" spans="1:11">
      <c r="A3" s="140"/>
      <c r="B3" s="143"/>
      <c r="C3" s="143"/>
      <c r="D3" s="146"/>
      <c r="E3" s="161"/>
      <c r="F3" s="174"/>
      <c r="G3" s="190"/>
      <c r="H3" s="28" t="s">
        <v>153</v>
      </c>
      <c r="I3" s="31">
        <v>37</v>
      </c>
      <c r="J3" s="106">
        <v>49</v>
      </c>
    </row>
    <row r="4" spans="1:11">
      <c r="A4" s="140"/>
      <c r="B4" s="143"/>
      <c r="C4" s="143"/>
      <c r="D4" s="146"/>
      <c r="E4" s="161"/>
      <c r="F4" s="174"/>
      <c r="G4" s="190"/>
      <c r="H4" s="28" t="s">
        <v>154</v>
      </c>
      <c r="I4" s="64">
        <f>I3/G2</f>
        <v>0.43023255813953487</v>
      </c>
      <c r="J4" s="111">
        <f>J3/G2</f>
        <v>0.56976744186046513</v>
      </c>
    </row>
    <row r="5" spans="1:11">
      <c r="A5" s="141"/>
      <c r="B5" s="144"/>
      <c r="C5" s="144"/>
      <c r="D5" s="147"/>
      <c r="E5" s="162"/>
      <c r="F5" s="175"/>
      <c r="G5" s="191"/>
      <c r="H5" s="28" t="s">
        <v>155</v>
      </c>
      <c r="I5" s="32">
        <v>2</v>
      </c>
      <c r="J5" s="105">
        <v>3</v>
      </c>
    </row>
    <row r="6" spans="1:11">
      <c r="A6" s="148" t="s">
        <v>113</v>
      </c>
      <c r="B6" s="149">
        <v>78</v>
      </c>
      <c r="C6" s="149" t="s">
        <v>3</v>
      </c>
      <c r="D6" s="150">
        <v>146</v>
      </c>
      <c r="E6" s="160">
        <v>104</v>
      </c>
      <c r="F6" s="173">
        <f>E6/D6</f>
        <v>0.71232876712328763</v>
      </c>
      <c r="G6" s="189">
        <v>95</v>
      </c>
      <c r="H6" s="28" t="s">
        <v>3</v>
      </c>
      <c r="I6" s="32" t="s">
        <v>131</v>
      </c>
      <c r="J6" s="105" t="s">
        <v>40</v>
      </c>
    </row>
    <row r="7" spans="1:11">
      <c r="A7" s="140"/>
      <c r="B7" s="143"/>
      <c r="C7" s="143"/>
      <c r="D7" s="146"/>
      <c r="E7" s="161"/>
      <c r="F7" s="174"/>
      <c r="G7" s="190"/>
      <c r="H7" s="28" t="s">
        <v>153</v>
      </c>
      <c r="I7" s="32">
        <v>58</v>
      </c>
      <c r="J7" s="105">
        <v>37</v>
      </c>
    </row>
    <row r="8" spans="1:11">
      <c r="A8" s="140"/>
      <c r="B8" s="143"/>
      <c r="C8" s="143"/>
      <c r="D8" s="146"/>
      <c r="E8" s="161"/>
      <c r="F8" s="174"/>
      <c r="G8" s="190"/>
      <c r="H8" s="28" t="s">
        <v>154</v>
      </c>
      <c r="I8" s="68">
        <f>I7/G6</f>
        <v>0.61052631578947369</v>
      </c>
      <c r="J8" s="110">
        <f>J7/G6</f>
        <v>0.38947368421052631</v>
      </c>
    </row>
    <row r="9" spans="1:11">
      <c r="A9" s="141"/>
      <c r="B9" s="144"/>
      <c r="C9" s="144"/>
      <c r="D9" s="147"/>
      <c r="E9" s="162"/>
      <c r="F9" s="175"/>
      <c r="G9" s="191"/>
      <c r="H9" s="28" t="s">
        <v>155</v>
      </c>
      <c r="I9" s="32"/>
      <c r="J9" s="105"/>
    </row>
    <row r="10" spans="1:11">
      <c r="A10" s="148" t="s">
        <v>46</v>
      </c>
      <c r="B10" s="149">
        <v>91</v>
      </c>
      <c r="C10" s="149" t="s">
        <v>3</v>
      </c>
      <c r="D10" s="150">
        <v>131</v>
      </c>
      <c r="E10" s="160">
        <v>103</v>
      </c>
      <c r="F10" s="173">
        <f>E10/D10</f>
        <v>0.7862595419847328</v>
      </c>
      <c r="G10" s="189">
        <v>102</v>
      </c>
      <c r="H10" s="28" t="s">
        <v>3</v>
      </c>
      <c r="I10" s="32" t="s">
        <v>149</v>
      </c>
      <c r="J10" s="105" t="s">
        <v>136</v>
      </c>
      <c r="K10" s="118" t="s">
        <v>157</v>
      </c>
    </row>
    <row r="11" spans="1:11">
      <c r="A11" s="140"/>
      <c r="B11" s="143"/>
      <c r="C11" s="143"/>
      <c r="D11" s="146"/>
      <c r="E11" s="161"/>
      <c r="F11" s="174"/>
      <c r="G11" s="190"/>
      <c r="H11" s="28" t="s">
        <v>153</v>
      </c>
      <c r="I11" s="32">
        <v>49</v>
      </c>
      <c r="J11" s="105">
        <v>53</v>
      </c>
    </row>
    <row r="12" spans="1:11">
      <c r="A12" s="140"/>
      <c r="B12" s="143"/>
      <c r="C12" s="143"/>
      <c r="D12" s="146"/>
      <c r="E12" s="161"/>
      <c r="F12" s="174"/>
      <c r="G12" s="190"/>
      <c r="H12" s="28" t="s">
        <v>154</v>
      </c>
      <c r="I12" s="68">
        <f>I11/G10</f>
        <v>0.48039215686274511</v>
      </c>
      <c r="J12" s="110">
        <f>J11/G10</f>
        <v>0.51960784313725494</v>
      </c>
    </row>
    <row r="13" spans="1:11">
      <c r="A13" s="141"/>
      <c r="B13" s="144"/>
      <c r="C13" s="144"/>
      <c r="D13" s="147"/>
      <c r="E13" s="162"/>
      <c r="F13" s="175"/>
      <c r="G13" s="191"/>
      <c r="H13" s="28" t="s">
        <v>155</v>
      </c>
      <c r="I13" s="32">
        <v>2</v>
      </c>
      <c r="J13" s="105">
        <v>3</v>
      </c>
    </row>
    <row r="14" spans="1:11">
      <c r="A14" s="224" t="s">
        <v>106</v>
      </c>
      <c r="B14" s="149">
        <v>95</v>
      </c>
      <c r="C14" s="149" t="s">
        <v>3</v>
      </c>
      <c r="D14" s="215">
        <v>125</v>
      </c>
      <c r="E14" s="160">
        <v>91</v>
      </c>
      <c r="F14" s="173">
        <f>E14/D14</f>
        <v>0.72799999999999998</v>
      </c>
      <c r="G14" s="189">
        <v>88</v>
      </c>
      <c r="H14" s="28" t="s">
        <v>3</v>
      </c>
      <c r="I14" s="109" t="s">
        <v>40</v>
      </c>
      <c r="J14" s="19" t="s">
        <v>130</v>
      </c>
      <c r="K14" s="19" t="s">
        <v>133</v>
      </c>
    </row>
    <row r="15" spans="1:11">
      <c r="A15" s="225"/>
      <c r="B15" s="143"/>
      <c r="C15" s="143"/>
      <c r="D15" s="216"/>
      <c r="E15" s="161"/>
      <c r="F15" s="174"/>
      <c r="G15" s="190"/>
      <c r="H15" s="28" t="s">
        <v>153</v>
      </c>
      <c r="I15" s="109">
        <v>42</v>
      </c>
      <c r="J15" s="19">
        <v>32</v>
      </c>
      <c r="K15" s="19">
        <v>14</v>
      </c>
    </row>
    <row r="16" spans="1:11">
      <c r="A16" s="225"/>
      <c r="B16" s="143"/>
      <c r="C16" s="143"/>
      <c r="D16" s="216"/>
      <c r="E16" s="161"/>
      <c r="F16" s="174"/>
      <c r="G16" s="190"/>
      <c r="H16" s="28" t="s">
        <v>154</v>
      </c>
      <c r="I16" s="108">
        <f>I15/G14</f>
        <v>0.47727272727272729</v>
      </c>
      <c r="J16" s="103">
        <f>J15/G14</f>
        <v>0.36363636363636365</v>
      </c>
      <c r="K16" s="103">
        <f>K15/G14</f>
        <v>0.15909090909090909</v>
      </c>
    </row>
    <row r="17" spans="1:13" ht="16.5" thickBot="1">
      <c r="A17" s="226"/>
      <c r="B17" s="208"/>
      <c r="C17" s="208"/>
      <c r="D17" s="217"/>
      <c r="E17" s="205"/>
      <c r="F17" s="231"/>
      <c r="G17" s="207"/>
      <c r="H17" s="30" t="s">
        <v>155</v>
      </c>
      <c r="I17" s="109">
        <v>3</v>
      </c>
      <c r="J17" s="19">
        <v>2</v>
      </c>
      <c r="K17" s="19">
        <v>0</v>
      </c>
    </row>
    <row r="19" spans="1:13" ht="16.5" thickBot="1"/>
    <row r="20" spans="1:13">
      <c r="A20" s="232" t="s">
        <v>47</v>
      </c>
      <c r="B20" s="230" t="s">
        <v>119</v>
      </c>
      <c r="C20" s="230" t="s">
        <v>3</v>
      </c>
      <c r="D20" s="233">
        <v>1112</v>
      </c>
      <c r="E20" s="230">
        <v>669</v>
      </c>
      <c r="F20" s="227">
        <f>E20/D20</f>
        <v>0.60161870503597126</v>
      </c>
      <c r="G20" s="230">
        <v>635</v>
      </c>
      <c r="H20" s="27" t="s">
        <v>3</v>
      </c>
      <c r="I20" s="34" t="s">
        <v>130</v>
      </c>
      <c r="J20" s="105" t="s">
        <v>40</v>
      </c>
      <c r="K20" s="9" t="s">
        <v>131</v>
      </c>
      <c r="L20" s="9" t="s">
        <v>135</v>
      </c>
      <c r="M20" s="9" t="s">
        <v>133</v>
      </c>
    </row>
    <row r="21" spans="1:13">
      <c r="A21" s="225"/>
      <c r="B21" s="213"/>
      <c r="C21" s="213"/>
      <c r="D21" s="216"/>
      <c r="E21" s="213"/>
      <c r="F21" s="228"/>
      <c r="G21" s="213"/>
      <c r="H21" s="28" t="s">
        <v>153</v>
      </c>
      <c r="I21" s="34">
        <v>134</v>
      </c>
      <c r="J21" s="105">
        <v>253</v>
      </c>
      <c r="K21" s="9">
        <v>48</v>
      </c>
      <c r="L21" s="9">
        <v>114</v>
      </c>
      <c r="M21" s="9">
        <v>86</v>
      </c>
    </row>
    <row r="22" spans="1:13">
      <c r="A22" s="225"/>
      <c r="B22" s="213"/>
      <c r="C22" s="213"/>
      <c r="D22" s="216"/>
      <c r="E22" s="213"/>
      <c r="F22" s="228"/>
      <c r="G22" s="213"/>
      <c r="H22" s="28" t="s">
        <v>154</v>
      </c>
      <c r="I22" s="53">
        <f>I21/G20</f>
        <v>0.21102362204724409</v>
      </c>
      <c r="J22" s="110">
        <f>J21/G20</f>
        <v>0.39842519685039368</v>
      </c>
      <c r="K22" s="54">
        <f>K21/G20</f>
        <v>7.5590551181102361E-2</v>
      </c>
      <c r="L22" s="54">
        <f>L21/G20</f>
        <v>0.17952755905511811</v>
      </c>
      <c r="M22" s="54">
        <f>M21/G20</f>
        <v>0.13543307086614173</v>
      </c>
    </row>
    <row r="23" spans="1:13" ht="16.5" thickBot="1">
      <c r="A23" s="226"/>
      <c r="B23" s="214"/>
      <c r="C23" s="214"/>
      <c r="D23" s="217"/>
      <c r="E23" s="214"/>
      <c r="F23" s="229"/>
      <c r="G23" s="214"/>
      <c r="H23" s="30" t="s">
        <v>155</v>
      </c>
      <c r="I23" s="34">
        <v>2</v>
      </c>
      <c r="J23" s="105">
        <v>5</v>
      </c>
      <c r="K23" s="9"/>
      <c r="L23" s="9">
        <v>2</v>
      </c>
      <c r="M23" s="9">
        <v>1</v>
      </c>
    </row>
  </sheetData>
  <mergeCells count="36">
    <mergeCell ref="A20:A23"/>
    <mergeCell ref="B20:B23"/>
    <mergeCell ref="C20:C23"/>
    <mergeCell ref="D20:D23"/>
    <mergeCell ref="E20:E23"/>
    <mergeCell ref="G2:G5"/>
    <mergeCell ref="E6:E9"/>
    <mergeCell ref="F6:F9"/>
    <mergeCell ref="G6:G9"/>
    <mergeCell ref="F20:F23"/>
    <mergeCell ref="G20:G23"/>
    <mergeCell ref="E10:E13"/>
    <mergeCell ref="F10:F13"/>
    <mergeCell ref="G10:G13"/>
    <mergeCell ref="E14:E17"/>
    <mergeCell ref="F14:F17"/>
    <mergeCell ref="G14:G17"/>
    <mergeCell ref="A14:A17"/>
    <mergeCell ref="B14:B17"/>
    <mergeCell ref="C14:C17"/>
    <mergeCell ref="D14:D17"/>
    <mergeCell ref="E2:E5"/>
    <mergeCell ref="A6:A9"/>
    <mergeCell ref="B6:B9"/>
    <mergeCell ref="C6:C9"/>
    <mergeCell ref="D6:D9"/>
    <mergeCell ref="A10:A13"/>
    <mergeCell ref="B10:B13"/>
    <mergeCell ref="C10:C13"/>
    <mergeCell ref="D10:D13"/>
    <mergeCell ref="E1:F1"/>
    <mergeCell ref="A2:A5"/>
    <mergeCell ref="B2:B5"/>
    <mergeCell ref="C2:C5"/>
    <mergeCell ref="D2:D5"/>
    <mergeCell ref="F2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L17" sqref="L17"/>
    </sheetView>
  </sheetViews>
  <sheetFormatPr baseColWidth="10" defaultColWidth="11" defaultRowHeight="15.75"/>
  <cols>
    <col min="1" max="1" width="13.25" style="22" bestFit="1" customWidth="1"/>
    <col min="2" max="2" width="7.25" style="22" bestFit="1" customWidth="1"/>
    <col min="3" max="3" width="6.375" style="22" bestFit="1" customWidth="1"/>
    <col min="4" max="4" width="7.625" style="22" bestFit="1" customWidth="1"/>
    <col min="5" max="5" width="11.125" style="22" bestFit="1" customWidth="1"/>
    <col min="6" max="6" width="10.375" style="22" bestFit="1" customWidth="1"/>
    <col min="7" max="7" width="8.25" style="22" bestFit="1" customWidth="1"/>
    <col min="8" max="8" width="8.25" style="22" customWidth="1"/>
    <col min="9" max="9" width="11" style="22"/>
    <col min="10" max="10" width="11.875" style="22" bestFit="1" customWidth="1"/>
    <col min="11" max="11" width="11" style="22"/>
    <col min="12" max="12" width="11.875" style="22" bestFit="1" customWidth="1"/>
    <col min="13" max="16384" width="11" style="22"/>
  </cols>
  <sheetData>
    <row r="1" spans="1:13" ht="16.5" thickBot="1">
      <c r="A1" s="11" t="s">
        <v>0</v>
      </c>
      <c r="B1" s="12" t="s">
        <v>125</v>
      </c>
      <c r="C1" s="12" t="s">
        <v>127</v>
      </c>
      <c r="D1" s="13" t="s">
        <v>2</v>
      </c>
      <c r="E1" s="137" t="s">
        <v>139</v>
      </c>
      <c r="F1" s="138"/>
      <c r="G1" s="14" t="s">
        <v>141</v>
      </c>
    </row>
    <row r="2" spans="1:13">
      <c r="A2" s="139" t="s">
        <v>23</v>
      </c>
      <c r="B2" s="142">
        <v>14</v>
      </c>
      <c r="C2" s="142" t="s">
        <v>3</v>
      </c>
      <c r="D2" s="145">
        <v>99</v>
      </c>
      <c r="E2" s="209">
        <v>74</v>
      </c>
      <c r="F2" s="173">
        <f>E2/D2</f>
        <v>0.74747474747474751</v>
      </c>
      <c r="G2" s="211">
        <v>73</v>
      </c>
      <c r="H2" s="27" t="s">
        <v>3</v>
      </c>
      <c r="I2" s="116" t="s">
        <v>25</v>
      </c>
      <c r="J2" s="19" t="s">
        <v>130</v>
      </c>
    </row>
    <row r="3" spans="1:13">
      <c r="A3" s="140"/>
      <c r="B3" s="143"/>
      <c r="C3" s="143"/>
      <c r="D3" s="146"/>
      <c r="E3" s="161"/>
      <c r="F3" s="174"/>
      <c r="G3" s="190"/>
      <c r="H3" s="28" t="s">
        <v>153</v>
      </c>
      <c r="I3" s="117">
        <v>35</v>
      </c>
      <c r="J3" s="16">
        <v>38</v>
      </c>
    </row>
    <row r="4" spans="1:13">
      <c r="A4" s="140"/>
      <c r="B4" s="143"/>
      <c r="C4" s="143"/>
      <c r="D4" s="146"/>
      <c r="E4" s="161"/>
      <c r="F4" s="174"/>
      <c r="G4" s="190"/>
      <c r="H4" s="28" t="s">
        <v>154</v>
      </c>
      <c r="I4" s="107">
        <f>I3/G2</f>
        <v>0.47945205479452052</v>
      </c>
      <c r="J4" s="65">
        <f>J3/G2</f>
        <v>0.52054794520547942</v>
      </c>
    </row>
    <row r="5" spans="1:13">
      <c r="A5" s="141"/>
      <c r="B5" s="144"/>
      <c r="C5" s="144"/>
      <c r="D5" s="147"/>
      <c r="E5" s="162"/>
      <c r="F5" s="175"/>
      <c r="G5" s="191"/>
      <c r="H5" s="28" t="s">
        <v>155</v>
      </c>
      <c r="I5" s="109">
        <v>2</v>
      </c>
      <c r="J5" s="19">
        <v>3</v>
      </c>
    </row>
    <row r="6" spans="1:13">
      <c r="A6" s="148" t="s">
        <v>48</v>
      </c>
      <c r="B6" s="149">
        <v>27</v>
      </c>
      <c r="C6" s="149" t="s">
        <v>6</v>
      </c>
      <c r="D6" s="150">
        <v>72</v>
      </c>
      <c r="E6" s="160">
        <v>56</v>
      </c>
      <c r="F6" s="173">
        <f>E6/D6</f>
        <v>0.77777777777777779</v>
      </c>
      <c r="G6" s="189">
        <v>55</v>
      </c>
      <c r="H6" s="28" t="s">
        <v>3</v>
      </c>
      <c r="I6" s="32" t="s">
        <v>133</v>
      </c>
      <c r="J6" s="19" t="s">
        <v>131</v>
      </c>
      <c r="K6" s="19" t="s">
        <v>130</v>
      </c>
      <c r="L6" s="105" t="s">
        <v>136</v>
      </c>
    </row>
    <row r="7" spans="1:13">
      <c r="A7" s="140"/>
      <c r="B7" s="143"/>
      <c r="C7" s="143"/>
      <c r="D7" s="146"/>
      <c r="E7" s="161"/>
      <c r="F7" s="174"/>
      <c r="G7" s="190"/>
      <c r="H7" s="28" t="s">
        <v>153</v>
      </c>
      <c r="I7" s="32">
        <v>19</v>
      </c>
      <c r="J7" s="19">
        <v>3</v>
      </c>
      <c r="K7" s="19">
        <v>7</v>
      </c>
      <c r="L7" s="105">
        <v>26</v>
      </c>
    </row>
    <row r="8" spans="1:13">
      <c r="A8" s="140"/>
      <c r="B8" s="143"/>
      <c r="C8" s="143"/>
      <c r="D8" s="146"/>
      <c r="E8" s="161"/>
      <c r="F8" s="174"/>
      <c r="G8" s="190"/>
      <c r="H8" s="28" t="s">
        <v>154</v>
      </c>
      <c r="I8" s="68">
        <f>I7/G6</f>
        <v>0.34545454545454546</v>
      </c>
      <c r="J8" s="67">
        <f>J7/G6</f>
        <v>5.4545454545454543E-2</v>
      </c>
      <c r="K8" s="67">
        <f>K7/G6</f>
        <v>0.12727272727272726</v>
      </c>
      <c r="L8" s="110">
        <f>L7/G6</f>
        <v>0.47272727272727272</v>
      </c>
    </row>
    <row r="9" spans="1:13">
      <c r="A9" s="141"/>
      <c r="B9" s="144"/>
      <c r="C9" s="144"/>
      <c r="D9" s="147"/>
      <c r="E9" s="162"/>
      <c r="F9" s="175"/>
      <c r="G9" s="191"/>
      <c r="H9" s="28" t="s">
        <v>155</v>
      </c>
      <c r="I9" s="32">
        <v>2</v>
      </c>
      <c r="J9" s="19">
        <v>0</v>
      </c>
      <c r="K9" s="19">
        <v>0</v>
      </c>
      <c r="L9" s="105">
        <v>2</v>
      </c>
    </row>
    <row r="10" spans="1:13">
      <c r="A10" s="148" t="s">
        <v>81</v>
      </c>
      <c r="B10" s="149">
        <v>50</v>
      </c>
      <c r="C10" s="149" t="s">
        <v>6</v>
      </c>
      <c r="D10" s="150">
        <v>64</v>
      </c>
      <c r="E10" s="160">
        <v>59</v>
      </c>
      <c r="F10" s="173">
        <f>E10/D10</f>
        <v>0.921875</v>
      </c>
      <c r="G10" s="189">
        <v>57</v>
      </c>
      <c r="H10" s="28" t="s">
        <v>3</v>
      </c>
      <c r="I10" s="32" t="s">
        <v>133</v>
      </c>
      <c r="J10" s="19" t="s">
        <v>131</v>
      </c>
      <c r="K10" s="7" t="s">
        <v>130</v>
      </c>
      <c r="L10" s="105" t="s">
        <v>25</v>
      </c>
      <c r="M10" s="7" t="s">
        <v>132</v>
      </c>
    </row>
    <row r="11" spans="1:13">
      <c r="A11" s="140"/>
      <c r="B11" s="143"/>
      <c r="C11" s="143"/>
      <c r="D11" s="146"/>
      <c r="E11" s="161"/>
      <c r="F11" s="174"/>
      <c r="G11" s="190"/>
      <c r="H11" s="28" t="s">
        <v>153</v>
      </c>
      <c r="I11" s="32">
        <v>6</v>
      </c>
      <c r="J11" s="19">
        <v>4</v>
      </c>
      <c r="K11" s="7">
        <v>33</v>
      </c>
      <c r="L11" s="105">
        <v>14</v>
      </c>
      <c r="M11" s="7">
        <v>0</v>
      </c>
    </row>
    <row r="12" spans="1:13">
      <c r="A12" s="140"/>
      <c r="B12" s="143"/>
      <c r="C12" s="143"/>
      <c r="D12" s="146"/>
      <c r="E12" s="161"/>
      <c r="F12" s="174"/>
      <c r="G12" s="190"/>
      <c r="H12" s="28" t="s">
        <v>154</v>
      </c>
      <c r="I12" s="68">
        <f>I11/G10</f>
        <v>0.10526315789473684</v>
      </c>
      <c r="J12" s="67">
        <f>J11/G10</f>
        <v>7.0175438596491224E-2</v>
      </c>
      <c r="K12" s="54">
        <f>K11/G10</f>
        <v>0.57894736842105265</v>
      </c>
      <c r="L12" s="110">
        <f>L11/G10</f>
        <v>0.24561403508771928</v>
      </c>
      <c r="M12" s="54">
        <f>M11/G10</f>
        <v>0</v>
      </c>
    </row>
    <row r="13" spans="1:13">
      <c r="A13" s="141"/>
      <c r="B13" s="144"/>
      <c r="C13" s="144"/>
      <c r="D13" s="147"/>
      <c r="E13" s="162"/>
      <c r="F13" s="175"/>
      <c r="G13" s="191"/>
      <c r="H13" s="28" t="s">
        <v>155</v>
      </c>
      <c r="I13" s="32">
        <v>0</v>
      </c>
      <c r="J13" s="19">
        <v>0</v>
      </c>
      <c r="K13" s="7">
        <v>3</v>
      </c>
      <c r="L13" s="105">
        <v>1</v>
      </c>
      <c r="M13" s="7">
        <v>0</v>
      </c>
    </row>
    <row r="14" spans="1:13">
      <c r="A14" s="148" t="s">
        <v>91</v>
      </c>
      <c r="B14" s="149">
        <v>61</v>
      </c>
      <c r="C14" s="149" t="s">
        <v>3</v>
      </c>
      <c r="D14" s="150">
        <v>105</v>
      </c>
      <c r="E14" s="160">
        <v>78</v>
      </c>
      <c r="F14" s="173">
        <f>E14/D14</f>
        <v>0.74285714285714288</v>
      </c>
      <c r="G14" s="189">
        <v>74</v>
      </c>
      <c r="H14" s="28" t="s">
        <v>3</v>
      </c>
      <c r="I14" s="32" t="s">
        <v>131</v>
      </c>
      <c r="J14" s="105" t="s">
        <v>136</v>
      </c>
    </row>
    <row r="15" spans="1:13">
      <c r="A15" s="140"/>
      <c r="B15" s="143"/>
      <c r="C15" s="143"/>
      <c r="D15" s="146"/>
      <c r="E15" s="161"/>
      <c r="F15" s="174"/>
      <c r="G15" s="190"/>
      <c r="H15" s="28" t="s">
        <v>153</v>
      </c>
      <c r="I15" s="32">
        <v>41</v>
      </c>
      <c r="J15" s="105">
        <v>33</v>
      </c>
    </row>
    <row r="16" spans="1:13">
      <c r="A16" s="140"/>
      <c r="B16" s="143"/>
      <c r="C16" s="143"/>
      <c r="D16" s="146"/>
      <c r="E16" s="161"/>
      <c r="F16" s="174"/>
      <c r="G16" s="190"/>
      <c r="H16" s="28" t="s">
        <v>154</v>
      </c>
      <c r="I16" s="68">
        <f>I15/G14</f>
        <v>0.55405405405405406</v>
      </c>
      <c r="J16" s="110">
        <f>J15/G14</f>
        <v>0.44594594594594594</v>
      </c>
    </row>
    <row r="17" spans="1:11">
      <c r="A17" s="141"/>
      <c r="B17" s="144"/>
      <c r="C17" s="144"/>
      <c r="D17" s="147"/>
      <c r="E17" s="162"/>
      <c r="F17" s="175"/>
      <c r="G17" s="191"/>
      <c r="H17" s="28" t="s">
        <v>155</v>
      </c>
      <c r="I17" s="32">
        <v>3</v>
      </c>
      <c r="J17" s="105">
        <v>2</v>
      </c>
    </row>
    <row r="18" spans="1:11">
      <c r="A18" s="181" t="s">
        <v>101</v>
      </c>
      <c r="B18" s="184">
        <v>76</v>
      </c>
      <c r="C18" s="184" t="s">
        <v>3</v>
      </c>
      <c r="D18" s="178">
        <v>127</v>
      </c>
      <c r="E18" s="160">
        <v>81</v>
      </c>
      <c r="F18" s="173">
        <f>E18/D18</f>
        <v>0.63779527559055116</v>
      </c>
      <c r="G18" s="189">
        <v>69</v>
      </c>
      <c r="H18" s="28" t="s">
        <v>3</v>
      </c>
      <c r="I18" s="109" t="s">
        <v>25</v>
      </c>
    </row>
    <row r="19" spans="1:11">
      <c r="A19" s="181"/>
      <c r="B19" s="184"/>
      <c r="C19" s="184"/>
      <c r="D19" s="178"/>
      <c r="E19" s="161"/>
      <c r="F19" s="174"/>
      <c r="G19" s="190"/>
      <c r="H19" s="28" t="s">
        <v>153</v>
      </c>
      <c r="I19" s="109">
        <v>69</v>
      </c>
    </row>
    <row r="20" spans="1:11">
      <c r="A20" s="181"/>
      <c r="B20" s="184"/>
      <c r="C20" s="184"/>
      <c r="D20" s="178"/>
      <c r="E20" s="161"/>
      <c r="F20" s="174"/>
      <c r="G20" s="190"/>
      <c r="H20" s="28" t="s">
        <v>154</v>
      </c>
      <c r="I20" s="108">
        <f>I19/G18</f>
        <v>1</v>
      </c>
    </row>
    <row r="21" spans="1:11" ht="16.5" thickBot="1">
      <c r="A21" s="182"/>
      <c r="B21" s="185"/>
      <c r="C21" s="185"/>
      <c r="D21" s="179"/>
      <c r="E21" s="205"/>
      <c r="F21" s="231"/>
      <c r="G21" s="207"/>
      <c r="H21" s="30" t="s">
        <v>155</v>
      </c>
      <c r="I21" s="109"/>
    </row>
    <row r="23" spans="1:11" ht="16.5" thickBot="1"/>
    <row r="24" spans="1:11">
      <c r="A24" s="180" t="s">
        <v>24</v>
      </c>
      <c r="B24" s="183" t="s">
        <v>114</v>
      </c>
      <c r="C24" s="183" t="s">
        <v>3</v>
      </c>
      <c r="D24" s="177">
        <v>187</v>
      </c>
      <c r="E24" s="180">
        <v>140</v>
      </c>
      <c r="F24" s="186">
        <f>+E24/D24</f>
        <v>0.74866310160427807</v>
      </c>
      <c r="G24" s="177">
        <v>127</v>
      </c>
      <c r="H24" s="27" t="s">
        <v>3</v>
      </c>
      <c r="I24" s="109" t="s">
        <v>40</v>
      </c>
      <c r="J24" s="105" t="s">
        <v>135</v>
      </c>
      <c r="K24" s="9" t="s">
        <v>130</v>
      </c>
    </row>
    <row r="25" spans="1:11">
      <c r="A25" s="181"/>
      <c r="B25" s="184"/>
      <c r="C25" s="184"/>
      <c r="D25" s="178"/>
      <c r="E25" s="181"/>
      <c r="F25" s="187"/>
      <c r="G25" s="178"/>
      <c r="H25" s="28" t="s">
        <v>153</v>
      </c>
      <c r="I25" s="109">
        <v>28.5</v>
      </c>
      <c r="J25" s="105">
        <v>28.5</v>
      </c>
      <c r="K25" s="9">
        <v>70</v>
      </c>
    </row>
    <row r="26" spans="1:11">
      <c r="A26" s="181"/>
      <c r="B26" s="184"/>
      <c r="C26" s="184"/>
      <c r="D26" s="178"/>
      <c r="E26" s="181"/>
      <c r="F26" s="187"/>
      <c r="G26" s="178"/>
      <c r="H26" s="28" t="s">
        <v>154</v>
      </c>
      <c r="I26" s="218">
        <f>+I25/G24</f>
        <v>0.22440944881889763</v>
      </c>
      <c r="J26" s="220"/>
      <c r="K26" s="54">
        <f>+K25/G24</f>
        <v>0.55118110236220474</v>
      </c>
    </row>
    <row r="27" spans="1:11" ht="16.5" thickBot="1">
      <c r="A27" s="182"/>
      <c r="B27" s="185"/>
      <c r="C27" s="185"/>
      <c r="D27" s="179"/>
      <c r="E27" s="182"/>
      <c r="F27" s="188"/>
      <c r="G27" s="179"/>
      <c r="H27" s="30" t="s">
        <v>155</v>
      </c>
      <c r="I27" s="119">
        <v>1</v>
      </c>
      <c r="J27" s="120">
        <v>2</v>
      </c>
      <c r="K27" s="9">
        <v>3</v>
      </c>
    </row>
  </sheetData>
  <mergeCells count="44">
    <mergeCell ref="E10:E13"/>
    <mergeCell ref="F10:F13"/>
    <mergeCell ref="G10:G13"/>
    <mergeCell ref="F2:F5"/>
    <mergeCell ref="A24:A27"/>
    <mergeCell ref="B24:B27"/>
    <mergeCell ref="C24:C27"/>
    <mergeCell ref="D24:D27"/>
    <mergeCell ref="E24:E27"/>
    <mergeCell ref="F24:F27"/>
    <mergeCell ref="G24:G27"/>
    <mergeCell ref="G14:G17"/>
    <mergeCell ref="E18:E21"/>
    <mergeCell ref="F18:F21"/>
    <mergeCell ref="G18:G21"/>
    <mergeCell ref="F14:F17"/>
    <mergeCell ref="A2:A5"/>
    <mergeCell ref="B2:B5"/>
    <mergeCell ref="G2:G5"/>
    <mergeCell ref="E6:E9"/>
    <mergeCell ref="F6:F9"/>
    <mergeCell ref="G6:G9"/>
    <mergeCell ref="C10:C13"/>
    <mergeCell ref="D10:D13"/>
    <mergeCell ref="A14:A17"/>
    <mergeCell ref="B14:B17"/>
    <mergeCell ref="C14:C17"/>
    <mergeCell ref="D14:D17"/>
    <mergeCell ref="I26:J26"/>
    <mergeCell ref="E1:F1"/>
    <mergeCell ref="C2:C5"/>
    <mergeCell ref="D2:D5"/>
    <mergeCell ref="A6:A9"/>
    <mergeCell ref="B6:B9"/>
    <mergeCell ref="C6:C9"/>
    <mergeCell ref="D6:D9"/>
    <mergeCell ref="A18:A21"/>
    <mergeCell ref="B18:B21"/>
    <mergeCell ref="C18:C21"/>
    <mergeCell ref="D18:D21"/>
    <mergeCell ref="E2:E5"/>
    <mergeCell ref="E14:E17"/>
    <mergeCell ref="A10:A13"/>
    <mergeCell ref="B10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ARA</vt:lpstr>
      <vt:lpstr>BFC</vt:lpstr>
      <vt:lpstr>Bretagne</vt:lpstr>
      <vt:lpstr>CVL</vt:lpstr>
      <vt:lpstr>Corse</vt:lpstr>
      <vt:lpstr>GE</vt:lpstr>
      <vt:lpstr>HdF</vt:lpstr>
      <vt:lpstr>IdF</vt:lpstr>
      <vt:lpstr>Normandie</vt:lpstr>
      <vt:lpstr>NA</vt:lpstr>
      <vt:lpstr>Occitanie</vt:lpstr>
      <vt:lpstr>PdL</vt:lpstr>
      <vt:lpstr>PACA</vt:lpstr>
      <vt:lpstr>Outre-Mer</vt:lpstr>
      <vt:lpstr>Totaux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FASSO-MONALDI Louise (UD75)</dc:creator>
  <cp:lastModifiedBy>KRIS</cp:lastModifiedBy>
  <dcterms:created xsi:type="dcterms:W3CDTF">2021-12-14T15:42:28Z</dcterms:created>
  <dcterms:modified xsi:type="dcterms:W3CDTF">2022-02-23T08:23:19Z</dcterms:modified>
</cp:coreProperties>
</file>